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86" windowWidth="14220" windowHeight="8745" activeTab="3"/>
  </bookViews>
  <sheets>
    <sheet name="data entry" sheetId="1" r:id="rId1"/>
    <sheet name="results" sheetId="2" r:id="rId2"/>
    <sheet name="problems &amp; cure" sheetId="3" r:id="rId3"/>
    <sheet name="presentation" sheetId="4" r:id="rId4"/>
  </sheets>
  <externalReferences>
    <externalReference r:id="rId7"/>
  </externalReferences>
  <definedNames>
    <definedName name="_xlnm.Print_Area" localSheetId="2">'problems &amp; cure'!$A:$AK</definedName>
    <definedName name="_xlnm.Print_Area" localSheetId="1">'results'!$A:$AL</definedName>
  </definedNames>
  <calcPr fullCalcOnLoad="1"/>
</workbook>
</file>

<file path=xl/comments1.xml><?xml version="1.0" encoding="utf-8"?>
<comments xmlns="http://schemas.openxmlformats.org/spreadsheetml/2006/main">
  <authors>
    <author>Brit Hopmann</author>
  </authors>
  <commentList>
    <comment ref="Y36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eyebrows??</t>
        </r>
      </text>
    </comment>
    <comment ref="Z36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eventueel</t>
        </r>
      </text>
    </comment>
    <comment ref="N34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not available &amp; undecidable</t>
        </r>
      </text>
    </comment>
    <comment ref="N42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not available &amp; undecidable</t>
        </r>
      </text>
    </comment>
    <comment ref="O42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not available &amp; imdecidable</t>
        </r>
      </text>
    </comment>
  </commentList>
</comments>
</file>

<file path=xl/comments2.xml><?xml version="1.0" encoding="utf-8"?>
<comments xmlns="http://schemas.openxmlformats.org/spreadsheetml/2006/main">
  <authors>
    <author>Brit Hopmann</author>
  </authors>
  <commentList>
    <comment ref="N10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not available &amp; imdecidable</t>
        </r>
      </text>
    </comment>
    <comment ref="N11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not available &amp; imdecidable</t>
        </r>
      </text>
    </comment>
    <comment ref="O11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not available &amp; imdecidable</t>
        </r>
      </text>
    </comment>
  </commentList>
</comments>
</file>

<file path=xl/comments3.xml><?xml version="1.0" encoding="utf-8"?>
<comments xmlns="http://schemas.openxmlformats.org/spreadsheetml/2006/main">
  <authors>
    <author>Brit Hopmann</author>
  </authors>
  <commentList>
    <comment ref="A18" authorId="0">
      <text>
        <r>
          <rPr>
            <b/>
            <sz val="8"/>
            <rFont val="Tahoma"/>
            <family val="0"/>
          </rPr>
          <t xml:space="preserve">Brit Hopmann:i
</t>
        </r>
        <r>
          <rPr>
            <sz val="8"/>
            <rFont val="Tahoma"/>
            <family val="2"/>
          </rPr>
          <t>if there is a very large proportion of wm that shares the same feature, the disctinctive value is low
if there are a lot of different cases of a feature and the distribution over these is even, the distinctive value is high</t>
        </r>
      </text>
    </comment>
    <comment ref="K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most bull's head have two ears</t>
        </r>
      </text>
    </comment>
    <comment ref="P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most bull's head have two ears</t>
        </r>
      </text>
    </comment>
    <comment ref="E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most bull's heads are between two chain lines</t>
        </r>
      </text>
    </comment>
    <comment ref="F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often doesn't touch</t>
        </r>
      </text>
    </comment>
    <comment ref="G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often doesn't touch</t>
        </r>
      </text>
    </comment>
    <comment ref="H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far most N</t>
        </r>
      </text>
    </comment>
    <comment ref="I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far most face</t>
        </r>
      </text>
    </comment>
    <comment ref="L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most round</t>
        </r>
      </text>
    </comment>
    <comment ref="M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few forms used often</t>
        </r>
      </text>
    </comment>
    <comment ref="Q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but a lot inside, some tangent</t>
        </r>
      </text>
    </comment>
    <comment ref="S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most empty</t>
        </r>
      </text>
    </comment>
    <comment ref="X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usually flat or concave</t>
        </r>
      </text>
    </comment>
    <comment ref="AC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usually 0 (or 2)</t>
        </r>
      </text>
    </comment>
    <comment ref="AD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BUT depends on morif
very often stem &amp; andre's cross</t>
        </r>
      </text>
    </comment>
    <comment ref="AE18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BUT depends on morif
very often stem &amp; andre's cross</t>
        </r>
      </text>
    </comment>
  </commentList>
</comments>
</file>

<file path=xl/comments4.xml><?xml version="1.0" encoding="utf-8"?>
<comments xmlns="http://schemas.openxmlformats.org/spreadsheetml/2006/main">
  <authors>
    <author>Brit Hopmann</author>
  </authors>
  <commentList>
    <comment ref="N11" authorId="0">
      <text>
        <r>
          <rPr>
            <b/>
            <sz val="8"/>
            <rFont val="Tahoma"/>
            <family val="0"/>
          </rPr>
          <t>Brit Hopmann:</t>
        </r>
        <r>
          <rPr>
            <sz val="8"/>
            <rFont val="Tahoma"/>
            <family val="0"/>
          </rPr>
          <t xml:space="preserve">
not available &amp; undecidable</t>
        </r>
      </text>
    </comment>
  </commentList>
</comments>
</file>

<file path=xl/sharedStrings.xml><?xml version="1.0" encoding="utf-8"?>
<sst xmlns="http://schemas.openxmlformats.org/spreadsheetml/2006/main" count="1443" uniqueCount="181">
  <si>
    <t>morphology</t>
  </si>
  <si>
    <t>pixels (absolute values)</t>
  </si>
  <si>
    <t>global shape</t>
  </si>
  <si>
    <t>ears</t>
  </si>
  <si>
    <t>eyes</t>
  </si>
  <si>
    <t>front</t>
  </si>
  <si>
    <t>head</t>
  </si>
  <si>
    <t>horns</t>
  </si>
  <si>
    <t>in-between horns</t>
  </si>
  <si>
    <t>nose</t>
  </si>
  <si>
    <t>nostrils</t>
  </si>
  <si>
    <t>additional components</t>
  </si>
  <si>
    <t>x axis</t>
  </si>
  <si>
    <t>y axis</t>
  </si>
  <si>
    <t>landmarks interrelation</t>
  </si>
  <si>
    <t>comparaisons métriques</t>
  </si>
  <si>
    <t>serial number</t>
  </si>
  <si>
    <t>source database</t>
  </si>
  <si>
    <t>ID Nr.</t>
  </si>
  <si>
    <t>ID Nr. short</t>
  </si>
  <si>
    <t>central chain line</t>
  </si>
  <si>
    <t>left chain line</t>
  </si>
  <si>
    <t>right chain line</t>
  </si>
  <si>
    <t>orientation</t>
  </si>
  <si>
    <t>profile</t>
  </si>
  <si>
    <t>endings</t>
  </si>
  <si>
    <t>number</t>
  </si>
  <si>
    <t>roundness</t>
  </si>
  <si>
    <t>width</t>
  </si>
  <si>
    <t>alignment</t>
  </si>
  <si>
    <t>distance</t>
  </si>
  <si>
    <t>position</t>
  </si>
  <si>
    <t>shape</t>
  </si>
  <si>
    <t>inside</t>
  </si>
  <si>
    <t>concomitance with other elements</t>
  </si>
  <si>
    <t>type</t>
  </si>
  <si>
    <t>x3-1 x2-6</t>
  </si>
  <si>
    <t>x3-x11</t>
  </si>
  <si>
    <t>x6-x8</t>
  </si>
  <si>
    <t>x6-x9</t>
  </si>
  <si>
    <t>x7-x9</t>
  </si>
  <si>
    <t>x10-x12</t>
  </si>
  <si>
    <t>y4-y5</t>
  </si>
  <si>
    <t>y8-y11</t>
  </si>
  <si>
    <t>y4-11 y5-8</t>
  </si>
  <si>
    <t>y4-11 x9-10</t>
  </si>
  <si>
    <t>x7-12 x9-10</t>
  </si>
  <si>
    <t>x3-6 x8-11</t>
  </si>
  <si>
    <t>if difference is &gt; BR4 then values are different</t>
  </si>
  <si>
    <t>if difference is &lt;= BS4, then values are identical</t>
  </si>
  <si>
    <t>WILC</t>
  </si>
  <si>
    <t>absent</t>
  </si>
  <si>
    <t>doesn't touch</t>
  </si>
  <si>
    <t>N</t>
  </si>
  <si>
    <t>face</t>
  </si>
  <si>
    <t>pointed</t>
  </si>
  <si>
    <t>two</t>
  </si>
  <si>
    <t>undecidable</t>
  </si>
  <si>
    <t>widening, then narrowing</t>
  </si>
  <si>
    <t>right higher</t>
  </si>
  <si>
    <t>same distance</t>
  </si>
  <si>
    <t>round with eyebrows</t>
  </si>
  <si>
    <t>empty</t>
  </si>
  <si>
    <t>parallel</t>
  </si>
  <si>
    <t>rounded</t>
  </si>
  <si>
    <t>divergent</t>
  </si>
  <si>
    <t>wavy or convex</t>
  </si>
  <si>
    <t>concave</t>
  </si>
  <si>
    <t>nose, eyes, eyebrows only</t>
  </si>
  <si>
    <t>grouped, elongated</t>
  </si>
  <si>
    <t>not available</t>
  </si>
  <si>
    <t>5-pointed star &amp; vertical stem</t>
  </si>
  <si>
    <t>left higher</t>
  </si>
  <si>
    <t>piriform or wavy</t>
  </si>
  <si>
    <t>flat</t>
  </si>
  <si>
    <t>tangent</t>
  </si>
  <si>
    <t>same height</t>
  </si>
  <si>
    <t>closer than</t>
  </si>
  <si>
    <t>overlap</t>
  </si>
  <si>
    <t>narrowing</t>
  </si>
  <si>
    <t>round</t>
  </si>
  <si>
    <t>nose, eyes only</t>
  </si>
  <si>
    <t>each one different style</t>
  </si>
  <si>
    <t>convergent towards bottom</t>
  </si>
  <si>
    <t>grouped, trilobe ending</t>
  </si>
  <si>
    <t>02305</t>
  </si>
  <si>
    <t>03447</t>
  </si>
  <si>
    <t>03450</t>
  </si>
  <si>
    <t>04094</t>
  </si>
  <si>
    <t>grouped, elongated to jaw</t>
  </si>
  <si>
    <t>02721</t>
  </si>
  <si>
    <t>test01ms</t>
  </si>
  <si>
    <t>WZMA</t>
  </si>
  <si>
    <t>test02ms</t>
  </si>
  <si>
    <t>test03ms</t>
  </si>
  <si>
    <t>test05ms</t>
  </si>
  <si>
    <t>test04ms</t>
  </si>
  <si>
    <t>test01ef</t>
  </si>
  <si>
    <t>test02ef</t>
  </si>
  <si>
    <t>test03ef</t>
  </si>
  <si>
    <t>test04ef</t>
  </si>
  <si>
    <t>test05ef</t>
  </si>
  <si>
    <t>angular</t>
  </si>
  <si>
    <t>5-pointed star</t>
  </si>
  <si>
    <t>one</t>
  </si>
  <si>
    <t>test01_mvd</t>
  </si>
  <si>
    <t>nose,  eyes only</t>
  </si>
  <si>
    <t>test02_mvd</t>
  </si>
  <si>
    <t>irregular</t>
  </si>
  <si>
    <t>test03_mvd</t>
  </si>
  <si>
    <t>test04_mvd</t>
  </si>
  <si>
    <t>test05_mvd</t>
  </si>
  <si>
    <t>grouped, triangular</t>
  </si>
  <si>
    <t>NW</t>
  </si>
  <si>
    <t>POL</t>
  </si>
  <si>
    <t>test02-vlad</t>
  </si>
  <si>
    <t>test01-vlad</t>
  </si>
  <si>
    <t>test03-vlad</t>
  </si>
  <si>
    <t>test04-vlad</t>
  </si>
  <si>
    <t>test05-vlad</t>
  </si>
  <si>
    <t>grouped, nostrils ending</t>
  </si>
  <si>
    <t>test01gvt</t>
  </si>
  <si>
    <t>test02gvt</t>
  </si>
  <si>
    <t>test03gvt</t>
  </si>
  <si>
    <t>test04gvt</t>
  </si>
  <si>
    <t>test05gvt</t>
  </si>
  <si>
    <t>2+</t>
  </si>
  <si>
    <t>3+</t>
  </si>
  <si>
    <t>5+</t>
  </si>
  <si>
    <t>% of total</t>
  </si>
  <si>
    <t>what is the problem?</t>
  </si>
  <si>
    <t>?</t>
  </si>
  <si>
    <t>grouping</t>
  </si>
  <si>
    <t>numbers are nr. categories</t>
  </si>
  <si>
    <t>2 means 2 cat.</t>
  </si>
  <si>
    <t>2+ means 2 cat. and undecidable</t>
  </si>
  <si>
    <t>%</t>
  </si>
  <si>
    <t>is it a problem?</t>
  </si>
  <si>
    <t>yes</t>
  </si>
  <si>
    <t>maybe</t>
  </si>
  <si>
    <t>feature</t>
  </si>
  <si>
    <t>could it be a problem with other wm?</t>
  </si>
  <si>
    <t>image</t>
  </si>
  <si>
    <t>judgement</t>
  </si>
  <si>
    <t>judgement/definition</t>
  </si>
  <si>
    <t>definition/judgement</t>
  </si>
  <si>
    <t>definition</t>
  </si>
  <si>
    <t>image/definition</t>
  </si>
  <si>
    <t>clear definition</t>
  </si>
  <si>
    <t>what could contribute to a solution?</t>
  </si>
  <si>
    <t>extra tool, grouping</t>
  </si>
  <si>
    <t xml:space="preserve"> </t>
  </si>
  <si>
    <t>grouping?</t>
  </si>
  <si>
    <t>what is the distinctive value of the feature?</t>
  </si>
  <si>
    <t>high</t>
  </si>
  <si>
    <t>medium</t>
  </si>
  <si>
    <t>low</t>
  </si>
  <si>
    <t>medium/low</t>
  </si>
  <si>
    <t>high/medium</t>
  </si>
  <si>
    <t>problem with high/medium distinctive value</t>
  </si>
  <si>
    <t>makkelijk corrigeren</t>
  </si>
  <si>
    <t>image 1</t>
  </si>
  <si>
    <t>image 2</t>
  </si>
  <si>
    <t>image 3</t>
  </si>
  <si>
    <t>image 4</t>
  </si>
  <si>
    <t>image 5</t>
  </si>
  <si>
    <t>with solution applied:</t>
  </si>
  <si>
    <t>should this be an uninamous decision?</t>
  </si>
  <si>
    <t>problem, difficult solution</t>
  </si>
  <si>
    <t>problem, might be solved</t>
  </si>
  <si>
    <t>problem can be solved</t>
  </si>
  <si>
    <t>no problem</t>
  </si>
  <si>
    <t>undecisive</t>
  </si>
  <si>
    <t>problem</t>
  </si>
  <si>
    <t>Count of features per category</t>
  </si>
  <si>
    <t>total</t>
  </si>
  <si>
    <t>5 (7) of 27 features always ok</t>
  </si>
  <si>
    <t>10 (8) of 27 features not ok</t>
  </si>
  <si>
    <t>TOTAL</t>
  </si>
  <si>
    <t>indecisive</t>
  </si>
  <si>
    <t>how easily can this be solved?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</si>
</sst>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Border="1" applyAlignment="1">
      <alignment/>
    </xf>
    <xf numFmtId="0" fontId="0" fillId="7" borderId="10" xfId="0" applyFon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8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/>
    </xf>
    <xf numFmtId="2" fontId="0" fillId="5" borderId="1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8" borderId="10" xfId="0" applyNumberFormat="1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5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5" borderId="10" xfId="0" applyFont="1" applyFill="1" applyBorder="1" applyAlignment="1">
      <alignment horizontal="left"/>
    </xf>
    <xf numFmtId="0" fontId="0" fillId="8" borderId="10" xfId="0" applyFont="1" applyFill="1" applyBorder="1" applyAlignment="1">
      <alignment horizontal="left" wrapText="1"/>
    </xf>
    <xf numFmtId="0" fontId="0" fillId="6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10" borderId="14" xfId="0" applyFont="1" applyFill="1" applyBorder="1" applyAlignment="1" applyProtection="1">
      <alignment horizontal="center" vertical="center" wrapText="1"/>
      <protection locked="0"/>
    </xf>
    <xf numFmtId="0" fontId="1" fillId="10" borderId="12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1" fillId="11" borderId="1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0" fillId="7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5" borderId="10" xfId="0" applyFill="1" applyBorder="1" applyAlignment="1">
      <alignment horizontal="right"/>
    </xf>
    <xf numFmtId="0" fontId="0" fillId="8" borderId="10" xfId="0" applyFill="1" applyBorder="1" applyAlignment="1">
      <alignment horizontal="right" wrapText="1"/>
    </xf>
    <xf numFmtId="0" fontId="0" fillId="6" borderId="10" xfId="0" applyFill="1" applyBorder="1" applyAlignment="1">
      <alignment horizontal="right"/>
    </xf>
    <xf numFmtId="0" fontId="0" fillId="6" borderId="10" xfId="0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1" fillId="4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4" borderId="10" xfId="0" applyFont="1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0" borderId="18" xfId="0" applyFill="1" applyBorder="1" applyAlignment="1">
      <alignment horizontal="center" vertical="center"/>
    </xf>
    <xf numFmtId="0" fontId="0" fillId="7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1" fontId="0" fillId="0" borderId="18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right" wrapText="1"/>
    </xf>
    <xf numFmtId="0" fontId="0" fillId="5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 vertical="center"/>
    </xf>
    <xf numFmtId="0" fontId="0" fillId="8" borderId="1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horizontal="right" vertical="center"/>
    </xf>
    <xf numFmtId="0" fontId="0" fillId="8" borderId="10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right"/>
    </xf>
    <xf numFmtId="0" fontId="0" fillId="6" borderId="10" xfId="0" applyFont="1" applyFill="1" applyBorder="1" applyAlignment="1">
      <alignment horizontal="right"/>
    </xf>
    <xf numFmtId="0" fontId="0" fillId="8" borderId="10" xfId="0" applyFont="1" applyFill="1" applyBorder="1" applyAlignment="1">
      <alignment horizontal="right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abbel\users$\BHO010\WILCComponentModel_bull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andmarks data"/>
      <sheetName val="landmarks legend"/>
    </sheetNames>
    <sheetDataSet>
      <sheetData sheetId="1">
        <row r="3">
          <cell r="AB3">
            <v>0</v>
          </cell>
          <cell r="AC3">
            <v>159</v>
          </cell>
          <cell r="AD3">
            <v>2</v>
          </cell>
          <cell r="AE3">
            <v>9</v>
          </cell>
          <cell r="AF3">
            <v>156</v>
          </cell>
          <cell r="AG3">
            <v>160</v>
          </cell>
          <cell r="AH3">
            <v>126</v>
          </cell>
          <cell r="AI3">
            <v>181</v>
          </cell>
          <cell r="AJ3">
            <v>136</v>
          </cell>
          <cell r="AK3">
            <v>50</v>
          </cell>
          <cell r="AL3">
            <v>0</v>
          </cell>
          <cell r="AM3">
            <v>60</v>
          </cell>
          <cell r="AN3">
            <v>0</v>
          </cell>
          <cell r="AO3">
            <v>-15</v>
          </cell>
          <cell r="AP3">
            <v>2</v>
          </cell>
          <cell r="AQ3">
            <v>-1</v>
          </cell>
          <cell r="AR3">
            <v>-16</v>
          </cell>
          <cell r="AS3">
            <v>-11</v>
          </cell>
          <cell r="AT3">
            <v>78</v>
          </cell>
          <cell r="AU3">
            <v>76</v>
          </cell>
          <cell r="AV3">
            <v>105</v>
          </cell>
          <cell r="AW3">
            <v>112</v>
          </cell>
          <cell r="AX3">
            <v>86</v>
          </cell>
          <cell r="AY3">
            <v>74</v>
          </cell>
        </row>
        <row r="4">
          <cell r="AB4">
            <v>0</v>
          </cell>
          <cell r="AC4">
            <v>155</v>
          </cell>
          <cell r="AD4">
            <v>0</v>
          </cell>
          <cell r="AE4">
            <v>4</v>
          </cell>
          <cell r="AF4">
            <v>148</v>
          </cell>
          <cell r="AG4">
            <v>154</v>
          </cell>
          <cell r="AH4">
            <v>95</v>
          </cell>
          <cell r="AI4">
            <v>152</v>
          </cell>
          <cell r="AJ4">
            <v>101</v>
          </cell>
          <cell r="AK4">
            <v>17</v>
          </cell>
          <cell r="AL4">
            <v>-26</v>
          </cell>
          <cell r="AM4">
            <v>31</v>
          </cell>
          <cell r="AN4">
            <v>0</v>
          </cell>
          <cell r="AO4">
            <v>16</v>
          </cell>
          <cell r="AP4">
            <v>1</v>
          </cell>
          <cell r="AQ4">
            <v>-1</v>
          </cell>
          <cell r="AR4">
            <v>16</v>
          </cell>
          <cell r="AS4">
            <v>19</v>
          </cell>
          <cell r="AT4">
            <v>94</v>
          </cell>
          <cell r="AU4">
            <v>104</v>
          </cell>
          <cell r="AV4">
            <v>154</v>
          </cell>
          <cell r="AW4">
            <v>119</v>
          </cell>
          <cell r="AX4">
            <v>91</v>
          </cell>
          <cell r="AY4">
            <v>88</v>
          </cell>
        </row>
        <row r="5">
          <cell r="AB5">
            <v>0</v>
          </cell>
          <cell r="AC5">
            <v>157</v>
          </cell>
          <cell r="AD5">
            <v>3</v>
          </cell>
          <cell r="AE5">
            <v>9</v>
          </cell>
          <cell r="AF5">
            <v>154</v>
          </cell>
          <cell r="AG5">
            <v>159</v>
          </cell>
          <cell r="AH5">
            <v>96</v>
          </cell>
          <cell r="AI5">
            <v>155</v>
          </cell>
          <cell r="AJ5">
            <v>107</v>
          </cell>
          <cell r="AK5">
            <v>18</v>
          </cell>
          <cell r="AL5">
            <v>-20</v>
          </cell>
          <cell r="AM5">
            <v>35</v>
          </cell>
          <cell r="AN5">
            <v>0</v>
          </cell>
          <cell r="AO5">
            <v>12</v>
          </cell>
          <cell r="AP5">
            <v>5</v>
          </cell>
          <cell r="AQ5">
            <v>-1</v>
          </cell>
          <cell r="AR5">
            <v>13</v>
          </cell>
          <cell r="AS5">
            <v>16</v>
          </cell>
          <cell r="AT5">
            <v>85</v>
          </cell>
          <cell r="AU5">
            <v>100</v>
          </cell>
          <cell r="AV5">
            <v>151</v>
          </cell>
          <cell r="AW5">
            <v>112</v>
          </cell>
          <cell r="AX5">
            <v>89</v>
          </cell>
          <cell r="AY5">
            <v>85</v>
          </cell>
        </row>
        <row r="6">
          <cell r="AB6">
            <v>0</v>
          </cell>
          <cell r="AC6">
            <v>157</v>
          </cell>
          <cell r="AD6">
            <v>-1</v>
          </cell>
          <cell r="AE6">
            <v>2</v>
          </cell>
          <cell r="AF6">
            <v>153</v>
          </cell>
          <cell r="AG6">
            <v>156</v>
          </cell>
          <cell r="AH6">
            <v>125</v>
          </cell>
          <cell r="AI6">
            <v>179</v>
          </cell>
          <cell r="AJ6">
            <v>141</v>
          </cell>
          <cell r="AK6">
            <v>51</v>
          </cell>
          <cell r="AL6">
            <v>2</v>
          </cell>
          <cell r="AM6">
            <v>60</v>
          </cell>
          <cell r="AN6">
            <v>0</v>
          </cell>
          <cell r="AO6">
            <v>-12</v>
          </cell>
          <cell r="AP6">
            <v>6</v>
          </cell>
          <cell r="AQ6">
            <v>-1</v>
          </cell>
          <cell r="AR6">
            <v>-12</v>
          </cell>
          <cell r="AS6">
            <v>-8</v>
          </cell>
          <cell r="AT6">
            <v>76</v>
          </cell>
          <cell r="AU6">
            <v>75</v>
          </cell>
          <cell r="AV6">
            <v>103</v>
          </cell>
          <cell r="AW6">
            <v>135</v>
          </cell>
          <cell r="AX6">
            <v>89</v>
          </cell>
          <cell r="AY6">
            <v>78</v>
          </cell>
        </row>
        <row r="7">
          <cell r="AB7">
            <v>0</v>
          </cell>
          <cell r="AC7">
            <v>157</v>
          </cell>
          <cell r="AD7">
            <v>-2</v>
          </cell>
          <cell r="AE7">
            <v>3</v>
          </cell>
          <cell r="AF7">
            <v>159</v>
          </cell>
          <cell r="AG7">
            <v>159</v>
          </cell>
          <cell r="AH7">
            <v>120</v>
          </cell>
          <cell r="AI7">
            <v>176</v>
          </cell>
          <cell r="AJ7">
            <v>133</v>
          </cell>
          <cell r="AK7">
            <v>41</v>
          </cell>
          <cell r="AL7">
            <v>1</v>
          </cell>
          <cell r="AM7">
            <v>53</v>
          </cell>
          <cell r="AN7">
            <v>0</v>
          </cell>
          <cell r="AO7">
            <v>-7</v>
          </cell>
          <cell r="AP7">
            <v>3</v>
          </cell>
          <cell r="AQ7">
            <v>-1</v>
          </cell>
          <cell r="AR7">
            <v>-8</v>
          </cell>
          <cell r="AS7">
            <v>-6</v>
          </cell>
          <cell r="AT7">
            <v>80</v>
          </cell>
          <cell r="AU7">
            <v>83</v>
          </cell>
          <cell r="AV7">
            <v>110</v>
          </cell>
          <cell r="AW7">
            <v>103</v>
          </cell>
          <cell r="AX7">
            <v>93</v>
          </cell>
          <cell r="AY7">
            <v>82</v>
          </cell>
        </row>
        <row r="8">
          <cell r="AB8">
            <v>0</v>
          </cell>
          <cell r="AC8">
            <v>156</v>
          </cell>
          <cell r="AD8">
            <v>-3</v>
          </cell>
          <cell r="AE8">
            <v>2</v>
          </cell>
          <cell r="AF8">
            <v>150</v>
          </cell>
          <cell r="AG8">
            <v>156</v>
          </cell>
          <cell r="AH8">
            <v>122</v>
          </cell>
          <cell r="AI8">
            <v>176</v>
          </cell>
          <cell r="AJ8">
            <v>136</v>
          </cell>
          <cell r="AK8">
            <v>47</v>
          </cell>
          <cell r="AL8">
            <v>1</v>
          </cell>
          <cell r="AM8">
            <v>55</v>
          </cell>
          <cell r="AN8">
            <v>0</v>
          </cell>
          <cell r="AO8">
            <v>-10</v>
          </cell>
          <cell r="AP8">
            <v>3</v>
          </cell>
          <cell r="AQ8">
            <v>-2</v>
          </cell>
          <cell r="AR8">
            <v>-11</v>
          </cell>
          <cell r="AS8">
            <v>-6</v>
          </cell>
          <cell r="AT8">
            <v>76</v>
          </cell>
          <cell r="AU8">
            <v>79</v>
          </cell>
          <cell r="AV8">
            <v>102</v>
          </cell>
          <cell r="AW8">
            <v>149</v>
          </cell>
          <cell r="AX8">
            <v>91</v>
          </cell>
          <cell r="AY8">
            <v>79</v>
          </cell>
        </row>
        <row r="9">
          <cell r="AB9">
            <v>0</v>
          </cell>
          <cell r="AC9">
            <v>159</v>
          </cell>
          <cell r="AD9">
            <v>-3</v>
          </cell>
          <cell r="AE9">
            <v>2</v>
          </cell>
          <cell r="AF9">
            <v>154</v>
          </cell>
          <cell r="AG9">
            <v>157</v>
          </cell>
          <cell r="AH9">
            <v>125</v>
          </cell>
          <cell r="AI9">
            <v>182</v>
          </cell>
          <cell r="AJ9">
            <v>140</v>
          </cell>
          <cell r="AK9">
            <v>48</v>
          </cell>
          <cell r="AL9">
            <v>-3</v>
          </cell>
          <cell r="AM9">
            <v>56</v>
          </cell>
          <cell r="AN9">
            <v>0</v>
          </cell>
          <cell r="AO9">
            <v>-8</v>
          </cell>
          <cell r="AP9">
            <v>2</v>
          </cell>
          <cell r="AQ9">
            <v>-1</v>
          </cell>
          <cell r="AR9">
            <v>-8</v>
          </cell>
          <cell r="AS9">
            <v>-3</v>
          </cell>
          <cell r="AT9">
            <v>82</v>
          </cell>
          <cell r="AU9">
            <v>78</v>
          </cell>
          <cell r="AV9">
            <v>105</v>
          </cell>
          <cell r="AW9">
            <v>142</v>
          </cell>
          <cell r="AX9">
            <v>95</v>
          </cell>
          <cell r="AY9">
            <v>80</v>
          </cell>
        </row>
        <row r="10">
          <cell r="AB10">
            <v>0</v>
          </cell>
          <cell r="AC10">
            <v>156</v>
          </cell>
          <cell r="AD10">
            <v>0</v>
          </cell>
          <cell r="AE10">
            <v>2</v>
          </cell>
          <cell r="AF10">
            <v>150</v>
          </cell>
          <cell r="AG10">
            <v>156</v>
          </cell>
          <cell r="AH10">
            <v>120</v>
          </cell>
          <cell r="AI10">
            <v>177</v>
          </cell>
          <cell r="AJ10">
            <v>134</v>
          </cell>
          <cell r="AK10">
            <v>48</v>
          </cell>
          <cell r="AL10">
            <v>2</v>
          </cell>
          <cell r="AM10">
            <v>57</v>
          </cell>
          <cell r="AN10">
            <v>0</v>
          </cell>
          <cell r="AO10">
            <v>-7</v>
          </cell>
          <cell r="AP10">
            <v>5</v>
          </cell>
          <cell r="AQ10">
            <v>0</v>
          </cell>
          <cell r="AR10">
            <v>-7</v>
          </cell>
          <cell r="AS10">
            <v>-2</v>
          </cell>
          <cell r="AT10">
            <v>77</v>
          </cell>
          <cell r="AU10">
            <v>77</v>
          </cell>
          <cell r="AV10">
            <v>108</v>
          </cell>
          <cell r="AW10">
            <v>104</v>
          </cell>
          <cell r="AX10">
            <v>97</v>
          </cell>
          <cell r="AY10">
            <v>82</v>
          </cell>
        </row>
        <row r="11">
          <cell r="AB11">
            <v>0</v>
          </cell>
          <cell r="AC11">
            <v>160</v>
          </cell>
          <cell r="AD11">
            <v>2</v>
          </cell>
          <cell r="AE11">
            <v>12</v>
          </cell>
          <cell r="AF11">
            <v>157</v>
          </cell>
          <cell r="AG11">
            <v>161</v>
          </cell>
          <cell r="AH11">
            <v>116</v>
          </cell>
          <cell r="AI11">
            <v>170</v>
          </cell>
          <cell r="AJ11">
            <v>115</v>
          </cell>
          <cell r="AK11">
            <v>21</v>
          </cell>
          <cell r="AL11">
            <v>-33</v>
          </cell>
          <cell r="AM11">
            <v>27</v>
          </cell>
          <cell r="AN11">
            <v>0</v>
          </cell>
          <cell r="AO11">
            <v>32</v>
          </cell>
          <cell r="AP11">
            <v>56</v>
          </cell>
          <cell r="AQ11">
            <v>-2</v>
          </cell>
          <cell r="AR11">
            <v>32</v>
          </cell>
          <cell r="AS11">
            <v>36</v>
          </cell>
          <cell r="AT11">
            <v>118</v>
          </cell>
          <cell r="AU11">
            <v>134</v>
          </cell>
          <cell r="AV11">
            <v>138</v>
          </cell>
          <cell r="AW11">
            <v>127</v>
          </cell>
          <cell r="AX11">
            <v>113</v>
          </cell>
          <cell r="AY11">
            <v>98</v>
          </cell>
        </row>
        <row r="12">
          <cell r="AB12">
            <v>0</v>
          </cell>
          <cell r="AC12">
            <v>161</v>
          </cell>
          <cell r="AD12">
            <v>0</v>
          </cell>
          <cell r="AE12">
            <v>7</v>
          </cell>
          <cell r="AF12">
            <v>151</v>
          </cell>
          <cell r="AG12">
            <v>163</v>
          </cell>
          <cell r="AH12">
            <v>137</v>
          </cell>
          <cell r="AI12">
            <v>194</v>
          </cell>
          <cell r="AJ12">
            <v>142</v>
          </cell>
          <cell r="AK12">
            <v>48</v>
          </cell>
          <cell r="AL12">
            <v>-7</v>
          </cell>
          <cell r="AM12">
            <v>46</v>
          </cell>
          <cell r="AN12">
            <v>0</v>
          </cell>
          <cell r="AO12">
            <v>-35</v>
          </cell>
          <cell r="AP12">
            <v>3</v>
          </cell>
          <cell r="AQ12">
            <v>-1</v>
          </cell>
          <cell r="AR12">
            <v>-36</v>
          </cell>
          <cell r="AS12">
            <v>21</v>
          </cell>
          <cell r="AT12">
            <v>64</v>
          </cell>
          <cell r="AU12">
            <v>76</v>
          </cell>
          <cell r="AV12">
            <v>92</v>
          </cell>
          <cell r="AW12">
            <v>106</v>
          </cell>
          <cell r="AX12">
            <v>102</v>
          </cell>
          <cell r="AY12">
            <v>85</v>
          </cell>
        </row>
        <row r="13">
          <cell r="AB13">
            <v>0</v>
          </cell>
          <cell r="AC13">
            <v>160</v>
          </cell>
          <cell r="AD13">
            <v>2</v>
          </cell>
          <cell r="AE13">
            <v>7</v>
          </cell>
          <cell r="AF13">
            <v>148</v>
          </cell>
          <cell r="AG13">
            <v>158</v>
          </cell>
          <cell r="AH13">
            <v>137</v>
          </cell>
          <cell r="AI13">
            <v>192</v>
          </cell>
          <cell r="AJ13">
            <v>141</v>
          </cell>
          <cell r="AK13">
            <v>46</v>
          </cell>
          <cell r="AL13">
            <v>-7</v>
          </cell>
          <cell r="AM13">
            <v>49</v>
          </cell>
          <cell r="AN13">
            <v>0</v>
          </cell>
          <cell r="AO13">
            <v>-32</v>
          </cell>
          <cell r="AP13">
            <v>2</v>
          </cell>
          <cell r="AQ13">
            <v>-1</v>
          </cell>
          <cell r="AR13">
            <v>-33</v>
          </cell>
          <cell r="AS13">
            <v>20</v>
          </cell>
          <cell r="AT13">
            <v>63</v>
          </cell>
          <cell r="AU13">
            <v>77</v>
          </cell>
          <cell r="AV13">
            <v>92</v>
          </cell>
          <cell r="AW13">
            <v>107</v>
          </cell>
          <cell r="AX13">
            <v>104</v>
          </cell>
          <cell r="AY13">
            <v>86</v>
          </cell>
        </row>
        <row r="14">
          <cell r="AB14">
            <v>0</v>
          </cell>
          <cell r="AC14">
            <v>159</v>
          </cell>
          <cell r="AD14">
            <v>0</v>
          </cell>
          <cell r="AE14">
            <v>8</v>
          </cell>
          <cell r="AF14">
            <v>154</v>
          </cell>
          <cell r="AG14">
            <v>160</v>
          </cell>
          <cell r="AH14">
            <v>119</v>
          </cell>
          <cell r="AI14">
            <v>173</v>
          </cell>
          <cell r="AJ14">
            <v>116</v>
          </cell>
          <cell r="AK14">
            <v>22</v>
          </cell>
          <cell r="AL14">
            <v>-28</v>
          </cell>
          <cell r="AM14">
            <v>28</v>
          </cell>
          <cell r="AN14">
            <v>0</v>
          </cell>
          <cell r="AO14">
            <v>29</v>
          </cell>
          <cell r="AP14">
            <v>60</v>
          </cell>
          <cell r="AQ14">
            <v>-2</v>
          </cell>
          <cell r="AR14">
            <v>28</v>
          </cell>
          <cell r="AS14">
            <v>33</v>
          </cell>
          <cell r="AT14">
            <v>112</v>
          </cell>
          <cell r="AU14">
            <v>132</v>
          </cell>
          <cell r="AV14">
            <v>136</v>
          </cell>
          <cell r="AW14">
            <v>131</v>
          </cell>
          <cell r="AX14">
            <v>116</v>
          </cell>
          <cell r="AY14">
            <v>96</v>
          </cell>
        </row>
        <row r="15">
          <cell r="AB15">
            <v>0</v>
          </cell>
          <cell r="AC15">
            <v>160</v>
          </cell>
          <cell r="AD15">
            <v>0</v>
          </cell>
          <cell r="AE15">
            <v>7</v>
          </cell>
          <cell r="AF15">
            <v>150</v>
          </cell>
          <cell r="AG15">
            <v>157</v>
          </cell>
          <cell r="AH15">
            <v>137</v>
          </cell>
          <cell r="AI15">
            <v>195</v>
          </cell>
          <cell r="AJ15">
            <v>140</v>
          </cell>
          <cell r="AK15">
            <v>46</v>
          </cell>
          <cell r="AL15">
            <v>-6</v>
          </cell>
          <cell r="AM15">
            <v>46</v>
          </cell>
          <cell r="AN15">
            <v>0</v>
          </cell>
          <cell r="AO15">
            <v>-32</v>
          </cell>
          <cell r="AP15">
            <v>6</v>
          </cell>
          <cell r="AQ15">
            <v>-2</v>
          </cell>
          <cell r="AR15">
            <v>-33</v>
          </cell>
          <cell r="AS15">
            <v>25</v>
          </cell>
          <cell r="AT15">
            <v>62</v>
          </cell>
          <cell r="AU15">
            <v>81</v>
          </cell>
          <cell r="AV15">
            <v>95</v>
          </cell>
          <cell r="AW15">
            <v>109</v>
          </cell>
          <cell r="AX15">
            <v>104</v>
          </cell>
          <cell r="AY15">
            <v>86</v>
          </cell>
        </row>
        <row r="16">
          <cell r="AB16">
            <v>0</v>
          </cell>
          <cell r="AC16">
            <v>161</v>
          </cell>
          <cell r="AD16">
            <v>7</v>
          </cell>
          <cell r="AE16">
            <v>13</v>
          </cell>
          <cell r="AF16">
            <v>153</v>
          </cell>
          <cell r="AG16">
            <v>157</v>
          </cell>
          <cell r="AH16">
            <v>123</v>
          </cell>
          <cell r="AI16">
            <v>174</v>
          </cell>
          <cell r="AJ16">
            <v>123</v>
          </cell>
          <cell r="AK16">
            <v>27</v>
          </cell>
          <cell r="AL16">
            <v>-23</v>
          </cell>
          <cell r="AM16">
            <v>33</v>
          </cell>
          <cell r="AN16">
            <v>0</v>
          </cell>
          <cell r="AO16">
            <v>26</v>
          </cell>
          <cell r="AP16">
            <v>52</v>
          </cell>
          <cell r="AQ16">
            <v>-1</v>
          </cell>
          <cell r="AR16">
            <v>24</v>
          </cell>
          <cell r="AS16">
            <v>29</v>
          </cell>
          <cell r="AT16">
            <v>115</v>
          </cell>
          <cell r="AU16">
            <v>132</v>
          </cell>
          <cell r="AV16">
            <v>135</v>
          </cell>
          <cell r="AW16">
            <v>123</v>
          </cell>
          <cell r="AX16">
            <v>111</v>
          </cell>
          <cell r="AY16">
            <v>95</v>
          </cell>
        </row>
        <row r="17">
          <cell r="AB17">
            <v>0</v>
          </cell>
          <cell r="AC17">
            <v>157</v>
          </cell>
          <cell r="AD17">
            <v>4</v>
          </cell>
          <cell r="AE17">
            <v>10</v>
          </cell>
          <cell r="AF17">
            <v>152</v>
          </cell>
          <cell r="AG17">
            <v>158</v>
          </cell>
          <cell r="AH17">
            <v>120</v>
          </cell>
          <cell r="AI17">
            <v>175</v>
          </cell>
          <cell r="AJ17">
            <v>120</v>
          </cell>
          <cell r="AK17">
            <v>20</v>
          </cell>
          <cell r="AL17">
            <v>-32</v>
          </cell>
          <cell r="AM17">
            <v>27</v>
          </cell>
          <cell r="AN17">
            <v>0</v>
          </cell>
          <cell r="AO17">
            <v>28</v>
          </cell>
          <cell r="AP17">
            <v>54</v>
          </cell>
          <cell r="AQ17">
            <v>-1</v>
          </cell>
          <cell r="AR17">
            <v>26</v>
          </cell>
          <cell r="AS17">
            <v>31</v>
          </cell>
          <cell r="AT17">
            <v>119</v>
          </cell>
          <cell r="AU17">
            <v>134</v>
          </cell>
          <cell r="AV17">
            <v>136</v>
          </cell>
          <cell r="AW17">
            <v>127</v>
          </cell>
          <cell r="AX17">
            <v>110</v>
          </cell>
          <cell r="AY17">
            <v>96</v>
          </cell>
        </row>
        <row r="18">
          <cell r="AB18">
            <v>0</v>
          </cell>
          <cell r="AC18">
            <v>158</v>
          </cell>
          <cell r="AD18">
            <v>-1</v>
          </cell>
          <cell r="AE18">
            <v>6</v>
          </cell>
          <cell r="AF18">
            <v>155</v>
          </cell>
          <cell r="AG18">
            <v>159</v>
          </cell>
          <cell r="AH18">
            <v>104</v>
          </cell>
          <cell r="AI18">
            <v>159</v>
          </cell>
          <cell r="AJ18">
            <v>112</v>
          </cell>
          <cell r="AK18">
            <v>24</v>
          </cell>
          <cell r="AL18">
            <v>-17</v>
          </cell>
          <cell r="AM18">
            <v>39</v>
          </cell>
          <cell r="AN18">
            <v>0</v>
          </cell>
          <cell r="AO18">
            <v>10</v>
          </cell>
          <cell r="AP18">
            <v>2</v>
          </cell>
          <cell r="AQ18">
            <v>0</v>
          </cell>
          <cell r="AR18">
            <v>9</v>
          </cell>
          <cell r="AS18">
            <v>12</v>
          </cell>
          <cell r="AT18">
            <v>87</v>
          </cell>
          <cell r="AU18">
            <v>103</v>
          </cell>
          <cell r="AV18">
            <v>114</v>
          </cell>
          <cell r="AW18">
            <v>116</v>
          </cell>
          <cell r="AX18">
            <v>88</v>
          </cell>
          <cell r="AY18">
            <v>88</v>
          </cell>
        </row>
        <row r="19">
          <cell r="AB19">
            <v>0</v>
          </cell>
          <cell r="AC19">
            <v>140</v>
          </cell>
          <cell r="AD19">
            <v>18</v>
          </cell>
          <cell r="AE19">
            <v>19</v>
          </cell>
          <cell r="AF19">
            <v>121</v>
          </cell>
          <cell r="AG19">
            <v>126</v>
          </cell>
          <cell r="AH19">
            <v>103</v>
          </cell>
          <cell r="AI19">
            <v>153</v>
          </cell>
          <cell r="AJ19">
            <v>117</v>
          </cell>
          <cell r="AK19">
            <v>31</v>
          </cell>
          <cell r="AL19">
            <v>-14</v>
          </cell>
          <cell r="AM19">
            <v>32</v>
          </cell>
          <cell r="AN19">
            <v>0</v>
          </cell>
          <cell r="AO19">
            <v>-21</v>
          </cell>
          <cell r="AP19">
            <v>1</v>
          </cell>
          <cell r="AQ19">
            <v>-1</v>
          </cell>
          <cell r="AR19">
            <v>-22</v>
          </cell>
          <cell r="AS19">
            <v>-18</v>
          </cell>
          <cell r="AT19">
            <v>85</v>
          </cell>
          <cell r="AU19">
            <v>92</v>
          </cell>
          <cell r="AV19">
            <v>117</v>
          </cell>
          <cell r="AW19">
            <v>134</v>
          </cell>
          <cell r="AX19">
            <v>125</v>
          </cell>
          <cell r="AY19">
            <v>95</v>
          </cell>
        </row>
        <row r="20">
          <cell r="AB20">
            <v>0</v>
          </cell>
          <cell r="AC20">
            <v>143</v>
          </cell>
          <cell r="AD20">
            <v>16</v>
          </cell>
          <cell r="AE20">
            <v>19</v>
          </cell>
          <cell r="AF20">
            <v>122</v>
          </cell>
          <cell r="AG20">
            <v>124</v>
          </cell>
          <cell r="AH20">
            <v>111</v>
          </cell>
          <cell r="AI20">
            <v>158</v>
          </cell>
          <cell r="AJ20">
            <v>114</v>
          </cell>
          <cell r="AK20">
            <v>26</v>
          </cell>
          <cell r="AL20">
            <v>-11</v>
          </cell>
          <cell r="AM20">
            <v>39</v>
          </cell>
          <cell r="AN20">
            <v>0</v>
          </cell>
          <cell r="AO20">
            <v>24</v>
          </cell>
          <cell r="AP20">
            <v>1</v>
          </cell>
          <cell r="AQ20">
            <v>-2</v>
          </cell>
          <cell r="AR20">
            <v>23</v>
          </cell>
          <cell r="AS20">
            <v>26</v>
          </cell>
          <cell r="AT20">
            <v>122</v>
          </cell>
          <cell r="AU20">
            <v>143</v>
          </cell>
          <cell r="AV20">
            <v>155</v>
          </cell>
          <cell r="AW20">
            <v>132</v>
          </cell>
          <cell r="AX20">
            <v>115</v>
          </cell>
          <cell r="AY20">
            <v>105</v>
          </cell>
        </row>
        <row r="21">
          <cell r="AB21">
            <v>0</v>
          </cell>
          <cell r="AC21">
            <v>139</v>
          </cell>
          <cell r="AD21">
            <v>17</v>
          </cell>
          <cell r="AE21">
            <v>19</v>
          </cell>
          <cell r="AF21">
            <v>124</v>
          </cell>
          <cell r="AG21">
            <v>125</v>
          </cell>
          <cell r="AH21">
            <v>110</v>
          </cell>
          <cell r="AI21">
            <v>154</v>
          </cell>
          <cell r="AJ21">
            <v>112</v>
          </cell>
          <cell r="AK21">
            <v>23</v>
          </cell>
          <cell r="AL21">
            <v>-14</v>
          </cell>
          <cell r="AM21">
            <v>38</v>
          </cell>
          <cell r="AN21">
            <v>0</v>
          </cell>
          <cell r="AO21">
            <v>22</v>
          </cell>
          <cell r="AP21">
            <v>3</v>
          </cell>
          <cell r="AQ21">
            <v>-2</v>
          </cell>
          <cell r="AR21">
            <v>21</v>
          </cell>
          <cell r="AS21">
            <v>22</v>
          </cell>
          <cell r="AT21">
            <v>118</v>
          </cell>
          <cell r="AU21">
            <v>139</v>
          </cell>
          <cell r="AV21">
            <v>153</v>
          </cell>
          <cell r="AW21">
            <v>136</v>
          </cell>
          <cell r="AX21">
            <v>115</v>
          </cell>
          <cell r="AY21">
            <v>112</v>
          </cell>
        </row>
        <row r="22">
          <cell r="AB22">
            <v>0</v>
          </cell>
          <cell r="AC22">
            <v>139</v>
          </cell>
          <cell r="AD22">
            <v>13</v>
          </cell>
          <cell r="AE22">
            <v>16</v>
          </cell>
          <cell r="AF22">
            <v>122</v>
          </cell>
          <cell r="AG22">
            <v>124</v>
          </cell>
          <cell r="AH22">
            <v>107</v>
          </cell>
          <cell r="AI22">
            <v>152</v>
          </cell>
          <cell r="AJ22">
            <v>109</v>
          </cell>
          <cell r="AK22">
            <v>24</v>
          </cell>
          <cell r="AL22">
            <v>-18</v>
          </cell>
          <cell r="AM22">
            <v>36</v>
          </cell>
          <cell r="AN22">
            <v>0</v>
          </cell>
          <cell r="AO22">
            <v>19</v>
          </cell>
          <cell r="AP22">
            <v>4</v>
          </cell>
          <cell r="AQ22">
            <v>-1</v>
          </cell>
          <cell r="AR22">
            <v>19</v>
          </cell>
          <cell r="AS22">
            <v>21</v>
          </cell>
          <cell r="AT22">
            <v>113</v>
          </cell>
          <cell r="AU22">
            <v>145</v>
          </cell>
          <cell r="AV22">
            <v>169</v>
          </cell>
          <cell r="AW22">
            <v>138</v>
          </cell>
          <cell r="AX22">
            <v>113</v>
          </cell>
          <cell r="AY22">
            <v>109</v>
          </cell>
        </row>
        <row r="23">
          <cell r="AB23">
            <v>0</v>
          </cell>
          <cell r="AC23">
            <v>143</v>
          </cell>
          <cell r="AD23">
            <v>18</v>
          </cell>
          <cell r="AE23">
            <v>22</v>
          </cell>
          <cell r="AF23">
            <v>126</v>
          </cell>
          <cell r="AG23">
            <v>127</v>
          </cell>
          <cell r="AH23">
            <v>113</v>
          </cell>
          <cell r="AI23">
            <v>155</v>
          </cell>
          <cell r="AJ23">
            <v>113</v>
          </cell>
          <cell r="AK23">
            <v>28</v>
          </cell>
          <cell r="AL23">
            <v>-12</v>
          </cell>
          <cell r="AM23">
            <v>41</v>
          </cell>
          <cell r="AN23">
            <v>0</v>
          </cell>
          <cell r="AO23">
            <v>17</v>
          </cell>
          <cell r="AP23">
            <v>4</v>
          </cell>
          <cell r="AQ23">
            <v>-2</v>
          </cell>
          <cell r="AR23">
            <v>16</v>
          </cell>
          <cell r="AS23">
            <v>20</v>
          </cell>
          <cell r="AT23">
            <v>116</v>
          </cell>
          <cell r="AU23">
            <v>143</v>
          </cell>
          <cell r="AV23">
            <v>152</v>
          </cell>
          <cell r="AW23">
            <v>138</v>
          </cell>
          <cell r="AX23">
            <v>113</v>
          </cell>
          <cell r="AY23">
            <v>106</v>
          </cell>
        </row>
        <row r="24">
          <cell r="AB24">
            <v>0</v>
          </cell>
          <cell r="AC24">
            <v>141</v>
          </cell>
          <cell r="AD24">
            <v>1</v>
          </cell>
          <cell r="AE24">
            <v>4</v>
          </cell>
          <cell r="AF24">
            <v>142</v>
          </cell>
          <cell r="AG24">
            <v>144</v>
          </cell>
          <cell r="AH24">
            <v>108</v>
          </cell>
          <cell r="AI24">
            <v>151</v>
          </cell>
          <cell r="AJ24">
            <v>114</v>
          </cell>
          <cell r="AK24">
            <v>5</v>
          </cell>
          <cell r="AL24">
            <v>-33</v>
          </cell>
          <cell r="AM24">
            <v>20</v>
          </cell>
          <cell r="AN24">
            <v>0</v>
          </cell>
          <cell r="AO24">
            <v>22</v>
          </cell>
          <cell r="AP24">
            <v>57</v>
          </cell>
          <cell r="AQ24">
            <v>-1</v>
          </cell>
          <cell r="AR24">
            <v>21</v>
          </cell>
          <cell r="AS24">
            <v>23</v>
          </cell>
          <cell r="AT24">
            <v>113</v>
          </cell>
          <cell r="AU24">
            <v>123</v>
          </cell>
          <cell r="AV24">
            <v>135</v>
          </cell>
          <cell r="AW24">
            <v>136</v>
          </cell>
          <cell r="AX24">
            <v>113</v>
          </cell>
          <cell r="AY24">
            <v>95</v>
          </cell>
        </row>
        <row r="25">
          <cell r="AB25">
            <v>0</v>
          </cell>
          <cell r="AC25">
            <v>146</v>
          </cell>
          <cell r="AD25">
            <v>3</v>
          </cell>
          <cell r="AE25">
            <v>4</v>
          </cell>
          <cell r="AF25">
            <v>145</v>
          </cell>
          <cell r="AG25">
            <v>146</v>
          </cell>
          <cell r="AH25">
            <v>111</v>
          </cell>
          <cell r="AI25">
            <v>156</v>
          </cell>
          <cell r="AJ25">
            <v>116</v>
          </cell>
          <cell r="AK25">
            <v>6</v>
          </cell>
          <cell r="AL25">
            <v>-29</v>
          </cell>
          <cell r="AM25">
            <v>27</v>
          </cell>
          <cell r="AN25">
            <v>0</v>
          </cell>
          <cell r="AO25">
            <v>12</v>
          </cell>
          <cell r="AP25">
            <v>2</v>
          </cell>
          <cell r="AQ25">
            <v>0</v>
          </cell>
          <cell r="AR25">
            <v>10</v>
          </cell>
          <cell r="AS25">
            <v>11</v>
          </cell>
          <cell r="AT25">
            <v>106</v>
          </cell>
          <cell r="AU25">
            <v>117</v>
          </cell>
          <cell r="AV25">
            <v>135</v>
          </cell>
          <cell r="AW25">
            <v>127</v>
          </cell>
          <cell r="AX25">
            <v>111</v>
          </cell>
          <cell r="AY25">
            <v>100</v>
          </cell>
        </row>
        <row r="26">
          <cell r="AB26">
            <v>0</v>
          </cell>
          <cell r="AC26">
            <v>143</v>
          </cell>
          <cell r="AD26">
            <v>1</v>
          </cell>
          <cell r="AE26">
            <v>1</v>
          </cell>
          <cell r="AF26">
            <v>141</v>
          </cell>
          <cell r="AG26">
            <v>143</v>
          </cell>
          <cell r="AH26">
            <v>120</v>
          </cell>
          <cell r="AI26">
            <v>174</v>
          </cell>
          <cell r="AJ26">
            <v>134</v>
          </cell>
          <cell r="AK26">
            <v>31</v>
          </cell>
          <cell r="AL26">
            <v>-10</v>
          </cell>
          <cell r="AM26">
            <v>36</v>
          </cell>
          <cell r="AN26">
            <v>0</v>
          </cell>
          <cell r="AO26">
            <v>-18</v>
          </cell>
          <cell r="AP26">
            <v>1</v>
          </cell>
          <cell r="AQ26">
            <v>-1</v>
          </cell>
          <cell r="AR26">
            <v>-19</v>
          </cell>
          <cell r="AS26">
            <v>-16</v>
          </cell>
          <cell r="AT26">
            <v>81</v>
          </cell>
          <cell r="AU26">
            <v>90</v>
          </cell>
          <cell r="AV26">
            <v>117</v>
          </cell>
          <cell r="AW26">
            <v>122</v>
          </cell>
          <cell r="AX26">
            <v>102</v>
          </cell>
          <cell r="AY26">
            <v>90</v>
          </cell>
        </row>
        <row r="27">
          <cell r="AB27">
            <v>0</v>
          </cell>
          <cell r="AC27">
            <v>142</v>
          </cell>
          <cell r="AD27">
            <v>1</v>
          </cell>
          <cell r="AE27">
            <v>1</v>
          </cell>
          <cell r="AF27">
            <v>142</v>
          </cell>
          <cell r="AG27">
            <v>142</v>
          </cell>
          <cell r="AH27">
            <v>105</v>
          </cell>
          <cell r="AI27">
            <v>157</v>
          </cell>
          <cell r="AJ27">
            <v>113</v>
          </cell>
          <cell r="AK27">
            <v>9</v>
          </cell>
          <cell r="AL27">
            <v>-33</v>
          </cell>
          <cell r="AM27">
            <v>25</v>
          </cell>
          <cell r="AN27">
            <v>0</v>
          </cell>
          <cell r="AO27">
            <v>21</v>
          </cell>
          <cell r="AP27">
            <v>62</v>
          </cell>
          <cell r="AQ27">
            <v>0</v>
          </cell>
          <cell r="AR27">
            <v>19</v>
          </cell>
          <cell r="AS27">
            <v>21</v>
          </cell>
          <cell r="AT27">
            <v>109</v>
          </cell>
          <cell r="AU27">
            <v>124</v>
          </cell>
          <cell r="AV27">
            <v>141</v>
          </cell>
          <cell r="AW27">
            <v>135</v>
          </cell>
          <cell r="AX27">
            <v>111</v>
          </cell>
          <cell r="AY27">
            <v>103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5"/>
  <sheetViews>
    <sheetView zoomScale="70" zoomScaleNormal="70" workbookViewId="0" topLeftCell="A1">
      <selection activeCell="A3" sqref="A3:IV3"/>
    </sheetView>
  </sheetViews>
  <sheetFormatPr defaultColWidth="9.140625" defaultRowHeight="12.75"/>
  <cols>
    <col min="1" max="1" width="15.7109375" style="0" customWidth="1"/>
    <col min="2" max="2" width="16.140625" style="0" customWidth="1"/>
    <col min="3" max="3" width="19.421875" style="0" customWidth="1"/>
    <col min="4" max="4" width="11.421875" style="0" customWidth="1"/>
    <col min="5" max="5" width="12.57421875" style="0" customWidth="1"/>
    <col min="6" max="6" width="16.421875" style="0" customWidth="1"/>
    <col min="7" max="7" width="18.140625" style="0" customWidth="1"/>
    <col min="8" max="8" width="14.140625" style="0" customWidth="1"/>
    <col min="9" max="9" width="9.28125" style="0" customWidth="1"/>
    <col min="10" max="10" width="22.421875" style="0" customWidth="1"/>
    <col min="12" max="12" width="21.140625" style="0" customWidth="1"/>
    <col min="13" max="13" width="22.7109375" style="0" customWidth="1"/>
    <col min="14" max="14" width="13.7109375" style="0" customWidth="1"/>
    <col min="15" max="15" width="14.7109375" style="0" customWidth="1"/>
    <col min="16" max="16" width="9.421875" style="0" customWidth="1"/>
    <col min="17" max="17" width="13.00390625" style="0" customWidth="1"/>
    <col min="18" max="18" width="18.7109375" style="0" customWidth="1"/>
    <col min="19" max="19" width="8.8515625" style="0" customWidth="1"/>
    <col min="20" max="20" width="25.57421875" style="0" customWidth="1"/>
    <col min="21" max="21" width="11.7109375" style="0" customWidth="1"/>
    <col min="22" max="22" width="11.140625" style="0" customWidth="1"/>
    <col min="23" max="23" width="21.00390625" style="0" customWidth="1"/>
    <col min="24" max="24" width="12.7109375" style="0" customWidth="1"/>
    <col min="25" max="25" width="23.7109375" style="0" customWidth="1"/>
    <col min="26" max="26" width="23.28125" style="0" customWidth="1"/>
    <col min="27" max="27" width="13.140625" style="0" customWidth="1"/>
    <col min="28" max="28" width="13.00390625" style="0" customWidth="1"/>
    <col min="29" max="29" width="8.7109375" style="0" customWidth="1"/>
    <col min="30" max="30" width="6.28125" style="0" customWidth="1"/>
    <col min="31" max="31" width="31.00390625" style="0" customWidth="1"/>
    <col min="32" max="73" width="0" style="0" hidden="1" customWidth="1"/>
    <col min="74" max="16384" width="11.421875" style="0" customWidth="1"/>
  </cols>
  <sheetData>
    <row r="1" spans="10:71" s="1" customFormat="1" ht="13.5" customHeight="1" thickBot="1">
      <c r="J1" s="127" t="s">
        <v>0</v>
      </c>
      <c r="K1" s="128"/>
      <c r="L1" s="128"/>
      <c r="M1" s="128"/>
      <c r="N1" s="129"/>
      <c r="O1" s="129"/>
      <c r="P1" s="129"/>
      <c r="Q1" s="129"/>
      <c r="R1" s="129"/>
      <c r="S1" s="129"/>
      <c r="T1" s="129"/>
      <c r="U1" s="129"/>
      <c r="V1" s="129"/>
      <c r="W1" s="129"/>
      <c r="BR1" s="2" t="s">
        <v>1</v>
      </c>
      <c r="BS1" s="3"/>
    </row>
    <row r="2" spans="1:77" s="10" customFormat="1" ht="13.5" customHeight="1" thickBot="1">
      <c r="A2" s="4"/>
      <c r="B2" s="4"/>
      <c r="C2" s="4"/>
      <c r="D2" s="5"/>
      <c r="E2" s="4"/>
      <c r="F2" s="4"/>
      <c r="G2" s="4"/>
      <c r="H2" s="121" t="s">
        <v>2</v>
      </c>
      <c r="I2" s="123"/>
      <c r="J2" s="130" t="s">
        <v>3</v>
      </c>
      <c r="K2" s="131"/>
      <c r="L2" s="131"/>
      <c r="M2" s="132"/>
      <c r="N2" s="121" t="s">
        <v>4</v>
      </c>
      <c r="O2" s="122"/>
      <c r="P2" s="122"/>
      <c r="Q2" s="122"/>
      <c r="R2" s="123"/>
      <c r="S2" s="63" t="s">
        <v>5</v>
      </c>
      <c r="T2" s="64" t="s">
        <v>6</v>
      </c>
      <c r="U2" s="133" t="s">
        <v>7</v>
      </c>
      <c r="V2" s="134"/>
      <c r="W2" s="135"/>
      <c r="X2" s="62" t="s">
        <v>8</v>
      </c>
      <c r="Y2" s="119" t="s">
        <v>9</v>
      </c>
      <c r="Z2" s="120"/>
      <c r="AA2" s="121" t="s">
        <v>10</v>
      </c>
      <c r="AB2" s="122"/>
      <c r="AC2" s="123"/>
      <c r="AD2" s="119" t="s">
        <v>11</v>
      </c>
      <c r="AE2" s="120"/>
      <c r="AF2" s="4"/>
      <c r="AG2" s="124" t="s">
        <v>12</v>
      </c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6"/>
      <c r="AS2" s="116" t="s">
        <v>13</v>
      </c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8"/>
      <c r="BE2" s="6" t="s">
        <v>14</v>
      </c>
      <c r="BF2" s="6" t="s">
        <v>14</v>
      </c>
      <c r="BG2" s="6" t="s">
        <v>14</v>
      </c>
      <c r="BH2" s="6" t="s">
        <v>14</v>
      </c>
      <c r="BI2" s="6" t="s">
        <v>14</v>
      </c>
      <c r="BJ2" s="6" t="s">
        <v>14</v>
      </c>
      <c r="BK2" s="6" t="s">
        <v>14</v>
      </c>
      <c r="BL2" s="6" t="s">
        <v>14</v>
      </c>
      <c r="BM2" s="6" t="s">
        <v>14</v>
      </c>
      <c r="BN2" s="6" t="s">
        <v>14</v>
      </c>
      <c r="BO2" s="6" t="s">
        <v>14</v>
      </c>
      <c r="BP2" s="7" t="s">
        <v>15</v>
      </c>
      <c r="BQ2" s="4"/>
      <c r="BR2" s="8"/>
      <c r="BS2" s="9"/>
      <c r="BW2" s="40" t="s">
        <v>174</v>
      </c>
      <c r="BX2" s="25"/>
      <c r="BY2" s="25"/>
    </row>
    <row r="3" spans="1:77" s="17" customFormat="1" ht="81.75" customHeight="1" thickBot="1">
      <c r="A3" s="11" t="s">
        <v>16</v>
      </c>
      <c r="B3" s="6" t="s">
        <v>17</v>
      </c>
      <c r="C3" s="73" t="s">
        <v>18</v>
      </c>
      <c r="D3" s="74" t="s">
        <v>19</v>
      </c>
      <c r="E3" s="12" t="s">
        <v>20</v>
      </c>
      <c r="F3" s="13" t="s">
        <v>21</v>
      </c>
      <c r="G3" s="14" t="s">
        <v>22</v>
      </c>
      <c r="H3" s="15" t="s">
        <v>23</v>
      </c>
      <c r="I3" s="16" t="s">
        <v>24</v>
      </c>
      <c r="J3" s="75" t="s">
        <v>25</v>
      </c>
      <c r="K3" s="76" t="s">
        <v>26</v>
      </c>
      <c r="L3" s="77" t="s">
        <v>27</v>
      </c>
      <c r="M3" s="77" t="s">
        <v>28</v>
      </c>
      <c r="N3" s="78" t="s">
        <v>29</v>
      </c>
      <c r="O3" s="15" t="s">
        <v>30</v>
      </c>
      <c r="P3" s="79" t="s">
        <v>26</v>
      </c>
      <c r="Q3" s="15" t="s">
        <v>31</v>
      </c>
      <c r="R3" s="15" t="s">
        <v>32</v>
      </c>
      <c r="S3" s="80" t="s">
        <v>32</v>
      </c>
      <c r="T3" s="81" t="s">
        <v>32</v>
      </c>
      <c r="U3" s="75" t="s">
        <v>25</v>
      </c>
      <c r="V3" s="76" t="s">
        <v>23</v>
      </c>
      <c r="W3" s="77" t="s">
        <v>33</v>
      </c>
      <c r="X3" s="82" t="s">
        <v>32</v>
      </c>
      <c r="Y3" s="76" t="s">
        <v>34</v>
      </c>
      <c r="Z3" s="83" t="s">
        <v>32</v>
      </c>
      <c r="AA3" s="84" t="s">
        <v>29</v>
      </c>
      <c r="AB3" s="85" t="s">
        <v>30</v>
      </c>
      <c r="AC3" s="15" t="s">
        <v>26</v>
      </c>
      <c r="AD3" s="76" t="s">
        <v>26</v>
      </c>
      <c r="AE3" s="75" t="s">
        <v>35</v>
      </c>
      <c r="AG3" s="41">
        <v>1</v>
      </c>
      <c r="AH3" s="42">
        <v>2</v>
      </c>
      <c r="AI3" s="42">
        <v>3</v>
      </c>
      <c r="AJ3" s="42">
        <v>4</v>
      </c>
      <c r="AK3" s="42">
        <v>5</v>
      </c>
      <c r="AL3" s="42">
        <v>6</v>
      </c>
      <c r="AM3" s="42">
        <v>7</v>
      </c>
      <c r="AN3" s="42">
        <v>8</v>
      </c>
      <c r="AO3" s="42">
        <v>9</v>
      </c>
      <c r="AP3" s="42">
        <v>10</v>
      </c>
      <c r="AQ3" s="42">
        <v>11</v>
      </c>
      <c r="AR3" s="43">
        <v>12</v>
      </c>
      <c r="AS3" s="44">
        <v>1</v>
      </c>
      <c r="AT3" s="45">
        <v>2</v>
      </c>
      <c r="AU3" s="45">
        <v>3</v>
      </c>
      <c r="AV3" s="45">
        <v>4</v>
      </c>
      <c r="AW3" s="45">
        <v>5</v>
      </c>
      <c r="AX3" s="45">
        <v>6</v>
      </c>
      <c r="AY3" s="45">
        <v>7</v>
      </c>
      <c r="AZ3" s="45">
        <v>8</v>
      </c>
      <c r="BA3" s="45">
        <v>9</v>
      </c>
      <c r="BB3" s="45">
        <v>10</v>
      </c>
      <c r="BC3" s="45">
        <v>11</v>
      </c>
      <c r="BD3" s="45">
        <v>12</v>
      </c>
      <c r="BE3" s="46" t="s">
        <v>36</v>
      </c>
      <c r="BF3" s="47" t="s">
        <v>37</v>
      </c>
      <c r="BG3" s="47" t="s">
        <v>38</v>
      </c>
      <c r="BH3" s="47" t="s">
        <v>39</v>
      </c>
      <c r="BI3" s="47" t="s">
        <v>40</v>
      </c>
      <c r="BJ3" s="47" t="s">
        <v>41</v>
      </c>
      <c r="BK3" s="47" t="s">
        <v>42</v>
      </c>
      <c r="BL3" s="47" t="s">
        <v>43</v>
      </c>
      <c r="BM3" s="47" t="s">
        <v>44</v>
      </c>
      <c r="BN3" s="47" t="s">
        <v>45</v>
      </c>
      <c r="BO3" s="47" t="s">
        <v>46</v>
      </c>
      <c r="BP3" s="48" t="s">
        <v>47</v>
      </c>
      <c r="BR3" s="49" t="s">
        <v>48</v>
      </c>
      <c r="BS3" s="50" t="s">
        <v>49</v>
      </c>
      <c r="BW3" s="25" t="s">
        <v>171</v>
      </c>
      <c r="BX3" s="25" t="s">
        <v>179</v>
      </c>
      <c r="BY3" s="25" t="s">
        <v>173</v>
      </c>
    </row>
    <row r="4" spans="1:31" s="54" customFormat="1" ht="12.75">
      <c r="A4" s="68">
        <v>11</v>
      </c>
      <c r="B4" s="68" t="s">
        <v>50</v>
      </c>
      <c r="C4" s="68" t="str">
        <f>B4&amp;" "&amp;D4</f>
        <v>WILC 02305</v>
      </c>
      <c r="D4" s="69" t="s">
        <v>85</v>
      </c>
      <c r="E4" s="70" t="s">
        <v>51</v>
      </c>
      <c r="F4" s="71" t="s">
        <v>57</v>
      </c>
      <c r="G4" s="71" t="s">
        <v>57</v>
      </c>
      <c r="H4" s="70" t="s">
        <v>53</v>
      </c>
      <c r="I4" s="70" t="s">
        <v>54</v>
      </c>
      <c r="J4" s="71" t="s">
        <v>57</v>
      </c>
      <c r="K4" s="70" t="s">
        <v>56</v>
      </c>
      <c r="L4" s="71" t="s">
        <v>64</v>
      </c>
      <c r="M4" s="70" t="s">
        <v>58</v>
      </c>
      <c r="N4" s="70" t="s">
        <v>76</v>
      </c>
      <c r="O4" s="70" t="s">
        <v>77</v>
      </c>
      <c r="P4" s="70" t="s">
        <v>56</v>
      </c>
      <c r="Q4" s="70" t="s">
        <v>33</v>
      </c>
      <c r="R4" s="70" t="s">
        <v>61</v>
      </c>
      <c r="S4" s="70" t="s">
        <v>62</v>
      </c>
      <c r="T4" s="70" t="s">
        <v>63</v>
      </c>
      <c r="U4" s="70" t="s">
        <v>64</v>
      </c>
      <c r="V4" s="70" t="s">
        <v>65</v>
      </c>
      <c r="W4" s="70" t="s">
        <v>66</v>
      </c>
      <c r="X4" s="70" t="s">
        <v>67</v>
      </c>
      <c r="Y4" s="70" t="s">
        <v>68</v>
      </c>
      <c r="Z4" s="70" t="s">
        <v>57</v>
      </c>
      <c r="AA4" s="70" t="s">
        <v>70</v>
      </c>
      <c r="AB4" s="70" t="s">
        <v>70</v>
      </c>
      <c r="AC4" s="70" t="s">
        <v>51</v>
      </c>
      <c r="AD4" s="72">
        <v>2</v>
      </c>
      <c r="AE4" s="72" t="s">
        <v>71</v>
      </c>
    </row>
    <row r="5" spans="1:68" s="52" customFormat="1" ht="12.75">
      <c r="A5" s="52">
        <v>12</v>
      </c>
      <c r="B5" s="52" t="s">
        <v>50</v>
      </c>
      <c r="C5" s="52" t="str">
        <f>B5&amp;" "&amp;D5</f>
        <v>WILC test01ef</v>
      </c>
      <c r="D5" s="53" t="s">
        <v>97</v>
      </c>
      <c r="E5" s="20" t="s">
        <v>51</v>
      </c>
      <c r="F5" s="54" t="s">
        <v>75</v>
      </c>
      <c r="G5" s="54" t="s">
        <v>75</v>
      </c>
      <c r="H5" s="25" t="s">
        <v>53</v>
      </c>
      <c r="I5" s="25" t="s">
        <v>54</v>
      </c>
      <c r="J5" s="25" t="s">
        <v>55</v>
      </c>
      <c r="K5" s="25" t="s">
        <v>56</v>
      </c>
      <c r="L5" s="25" t="s">
        <v>64</v>
      </c>
      <c r="M5" s="25" t="s">
        <v>58</v>
      </c>
      <c r="N5" s="25" t="s">
        <v>76</v>
      </c>
      <c r="O5" s="25" t="s">
        <v>77</v>
      </c>
      <c r="P5" s="25" t="s">
        <v>56</v>
      </c>
      <c r="Q5" s="25" t="s">
        <v>33</v>
      </c>
      <c r="R5" s="25" t="s">
        <v>61</v>
      </c>
      <c r="S5" s="25" t="s">
        <v>62</v>
      </c>
      <c r="T5" s="25" t="s">
        <v>64</v>
      </c>
      <c r="U5" s="25" t="s">
        <v>64</v>
      </c>
      <c r="V5" s="25" t="s">
        <v>65</v>
      </c>
      <c r="W5" s="25" t="s">
        <v>66</v>
      </c>
      <c r="X5" s="25" t="s">
        <v>67</v>
      </c>
      <c r="Y5" s="25" t="s">
        <v>68</v>
      </c>
      <c r="Z5" s="25" t="s">
        <v>69</v>
      </c>
      <c r="AA5" s="25" t="s">
        <v>70</v>
      </c>
      <c r="AB5" s="25" t="s">
        <v>70</v>
      </c>
      <c r="AC5" s="25" t="s">
        <v>51</v>
      </c>
      <c r="AD5" s="55">
        <v>2</v>
      </c>
      <c r="AE5" s="55" t="s">
        <v>71</v>
      </c>
      <c r="AG5" s="52">
        <f>'[1]landmarks data'!AB3</f>
        <v>0</v>
      </c>
      <c r="AH5" s="52">
        <f>'[1]landmarks data'!AC3</f>
        <v>159</v>
      </c>
      <c r="AI5" s="52">
        <f>'[1]landmarks data'!AD3</f>
        <v>2</v>
      </c>
      <c r="AJ5" s="52">
        <f>'[1]landmarks data'!AE3</f>
        <v>9</v>
      </c>
      <c r="AK5" s="52">
        <f>'[1]landmarks data'!AF3</f>
        <v>156</v>
      </c>
      <c r="AL5" s="52">
        <f>'[1]landmarks data'!AG3</f>
        <v>160</v>
      </c>
      <c r="AM5" s="52">
        <f>'[1]landmarks data'!AH3</f>
        <v>126</v>
      </c>
      <c r="AN5" s="52">
        <f>'[1]landmarks data'!AI3</f>
        <v>181</v>
      </c>
      <c r="AO5" s="52">
        <f>'[1]landmarks data'!AJ3</f>
        <v>136</v>
      </c>
      <c r="AP5" s="52">
        <f>'[1]landmarks data'!AK3</f>
        <v>50</v>
      </c>
      <c r="AQ5" s="52">
        <f>'[1]landmarks data'!AL3</f>
        <v>0</v>
      </c>
      <c r="AR5" s="52">
        <f>'[1]landmarks data'!AM3</f>
        <v>60</v>
      </c>
      <c r="AS5" s="52">
        <f>'[1]landmarks data'!AN3</f>
        <v>0</v>
      </c>
      <c r="AT5" s="52">
        <f>'[1]landmarks data'!AO3</f>
        <v>-15</v>
      </c>
      <c r="AU5" s="52">
        <f>'[1]landmarks data'!AP3</f>
        <v>2</v>
      </c>
      <c r="AV5" s="52">
        <f>'[1]landmarks data'!AQ3</f>
        <v>-1</v>
      </c>
      <c r="AW5" s="52">
        <f>'[1]landmarks data'!AR3</f>
        <v>-16</v>
      </c>
      <c r="AX5" s="52">
        <f>'[1]landmarks data'!AS3</f>
        <v>-11</v>
      </c>
      <c r="AY5" s="52">
        <f>'[1]landmarks data'!AT3</f>
        <v>78</v>
      </c>
      <c r="AZ5" s="52">
        <f>'[1]landmarks data'!AU3</f>
        <v>76</v>
      </c>
      <c r="BA5" s="52">
        <f>'[1]landmarks data'!AV3</f>
        <v>105</v>
      </c>
      <c r="BB5" s="52">
        <f>'[1]landmarks data'!AW3</f>
        <v>112</v>
      </c>
      <c r="BC5" s="52">
        <f>'[1]landmarks data'!AX3</f>
        <v>86</v>
      </c>
      <c r="BD5" s="52">
        <f>'[1]landmarks data'!AY3</f>
        <v>74</v>
      </c>
      <c r="BE5" s="52" t="str">
        <f aca="true" t="shared" si="0" ref="BE5:BE41">IF(($AH5/2-$AI5)-($AL5-$AH5/2)&gt;$BR$5,"3-1 longer",IF(($AH5/2-$AI5)-($AL5-$AH5/2)&lt;-$BR$5,"3-1 shorter",IF(ABS(($AH5/2-$AI5)-($AL5-$AH5/2))&lt;=$BS$5,"identical","undecidable")))</f>
        <v>3-1 shorter</v>
      </c>
      <c r="BF5" s="52" t="str">
        <f>IF((AI5-AQ5)&gt;$BR$5,"3 to the right",IF((AI5-AQ5)&lt;-$BR$5,"3 to the left",IF(ABS(($AI5-$AQ5))&lt;=$BS$5,"vertically colinear","undecidable")))</f>
        <v>3 to the right</v>
      </c>
      <c r="BG5" s="52" t="str">
        <f aca="true" t="shared" si="1" ref="BG5:BG41">IF(($AL5-$AN5)&gt;$BR$5,"6 to the left",IF(($AL5-$AN5)&lt;-$BR$5,"6 to the right",IF(ABS(($AL5-$AN5))&lt;=$BS$5,"vertically colinear","undecidable")))</f>
        <v>6 to the right</v>
      </c>
      <c r="BH5" s="52" t="str">
        <f aca="true" t="shared" si="2" ref="BH5:BH41">IF(($AL5-$AO5)&gt;$BR$5,"6 to the left",IF(($AL5-$AO5)&lt;-$BR$5,"6 to the right",IF(ABS(($AL5-$AO5))&lt;=$BS$5,"vertically colinear","undecidable")))</f>
        <v>6 to the left</v>
      </c>
      <c r="BI5" s="52" t="str">
        <f aca="true" t="shared" si="3" ref="BI5:BI41">IF(($AM5-$AO5)&gt;$BR$5,"7 to the left",IF(($AM5-$AO5)&lt;-$BR$5,"7 to the right",IF(ABS(($AM5-$AO5))&lt;=$BS$5,"vertically colinear","undecidable")))</f>
        <v>7 to the right</v>
      </c>
      <c r="BJ5" s="52" t="str">
        <f aca="true" t="shared" si="4" ref="BJ5:BJ41">IF(($AP5-$AR5)&gt;$BR$5,"10 to the right",IF(($AP5-$AR5)&lt;-$BR$5,"10 to the left",IF(ABS(($AP5-$AR5))&lt;=$BS$5,"vertically colinear","undecidable")))</f>
        <v>10 to the left</v>
      </c>
      <c r="BK5" s="52" t="str">
        <f aca="true" t="shared" si="5" ref="BK5:BK41">IF(($AV5-$AW5)&gt;$BR$5,"4 lower",IF(($AV5-$AW5)&lt;-$BR$5,"4 higher",IF(ABS(($AV5-$AW5))&lt;=$BS$5,"horizontally colinear","undecidable")))</f>
        <v>4 lower</v>
      </c>
      <c r="BL5" s="52" t="str">
        <f aca="true" t="shared" si="6" ref="BL5:BL41">IF(($AZ5-$BC5)&gt;$BR$5,"8 lower",IF(($AZ5-$BC5)&lt;-$BR$5,"8 higher",IF(ABS(($AZ5-$BC5))&lt;=$BS$5,"horizontally colinear","undecidable")))</f>
        <v>8 higher</v>
      </c>
      <c r="BM5" s="52" t="str">
        <f aca="true" t="shared" si="7" ref="BM5:BM41">IF(($BC5-$AV5)-($AZ5-$AW5)&gt;$BR$5,"4-11 shorter",IF(($BC5-$AV5)-($AZ5-$AW5)&lt;-$BR$5,"4-11 longer",IF(ABS(($BC5-$AV5)-($AZ5-$AW5))&lt;=$BS$5,"identical","undecidable")))</f>
        <v>4-11 longer</v>
      </c>
      <c r="BN5" s="52" t="str">
        <f>IF(($BC5-$AV5)-($AO5-$AP5)&gt;$BR$5,"4-11 shorter",IF((BC5-$AV5)-($AO5-$AP5)&lt;-$BR$5,"4-11 longer",IF(ABS(($BC5-$AV5)-($AO5-$AP5))&lt;=$BS$5,"identical","undecidable")))</f>
        <v>4-11 shorter</v>
      </c>
      <c r="BO5" s="52" t="str">
        <f aca="true" t="shared" si="8" ref="BO5:BO41">IF(($BC5-$AV5)-($AN5-$AR5)&gt;$BR$5,"7-12 longer",IF(($BC5-$AV5)-($AN5-$AR5)&lt;-$BR$5,"7-12 shorter",IF(ABS(($BC5-$AV5)-($AN5-$AR5))&lt;=$BS$5,"identical","undecidable")))</f>
        <v>7-12 shorter</v>
      </c>
      <c r="BP5" s="52" t="str">
        <f aca="true" t="shared" si="9" ref="BP5:BP41">IF(($AL5-$AI5)-($AN5-$AQ5)&gt;$BR$5,"3-6 longer",IF(($AL5-$AI5)-($AN5-$AQ5)&lt;-$BR$5,"3-6 shorter",IF(ABS(($AL5-$AI5)-($AN5-$AQ5))&lt;=$BS$5,"identical","undecidable")))</f>
        <v>3-6 shorter</v>
      </c>
    </row>
    <row r="6" spans="1:68" s="52" customFormat="1" ht="12.75">
      <c r="A6" s="52">
        <v>13</v>
      </c>
      <c r="B6" s="52" t="s">
        <v>92</v>
      </c>
      <c r="C6" s="52" t="str">
        <f aca="true" t="shared" si="10" ref="C6:C13">B6&amp;" "&amp;D6</f>
        <v>WZMA test01ms</v>
      </c>
      <c r="D6" s="53" t="s">
        <v>91</v>
      </c>
      <c r="E6" s="20" t="s">
        <v>51</v>
      </c>
      <c r="F6" s="54" t="s">
        <v>52</v>
      </c>
      <c r="G6" s="54" t="s">
        <v>52</v>
      </c>
      <c r="H6" s="25" t="s">
        <v>53</v>
      </c>
      <c r="I6" s="25" t="s">
        <v>54</v>
      </c>
      <c r="J6" s="25" t="s">
        <v>55</v>
      </c>
      <c r="K6" s="25" t="s">
        <v>56</v>
      </c>
      <c r="L6" s="25" t="s">
        <v>102</v>
      </c>
      <c r="M6" s="25" t="s">
        <v>57</v>
      </c>
      <c r="N6" s="25" t="s">
        <v>76</v>
      </c>
      <c r="O6" s="25" t="s">
        <v>77</v>
      </c>
      <c r="P6" s="25" t="s">
        <v>56</v>
      </c>
      <c r="Q6" s="25" t="s">
        <v>33</v>
      </c>
      <c r="R6" s="25" t="s">
        <v>80</v>
      </c>
      <c r="S6" s="25" t="s">
        <v>62</v>
      </c>
      <c r="T6" s="25" t="s">
        <v>63</v>
      </c>
      <c r="U6" s="25" t="s">
        <v>64</v>
      </c>
      <c r="V6" s="25" t="s">
        <v>65</v>
      </c>
      <c r="W6" s="25" t="s">
        <v>66</v>
      </c>
      <c r="X6" s="25" t="s">
        <v>67</v>
      </c>
      <c r="Y6" s="25" t="s">
        <v>81</v>
      </c>
      <c r="Z6" s="25" t="s">
        <v>69</v>
      </c>
      <c r="AA6" s="25" t="s">
        <v>57</v>
      </c>
      <c r="AB6" s="25" t="s">
        <v>57</v>
      </c>
      <c r="AC6" s="25" t="s">
        <v>51</v>
      </c>
      <c r="AD6" s="55">
        <v>1</v>
      </c>
      <c r="AE6" s="55" t="s">
        <v>103</v>
      </c>
      <c r="AG6" s="52">
        <f>'[1]landmarks data'!AB4</f>
        <v>0</v>
      </c>
      <c r="AH6" s="52">
        <f>'[1]landmarks data'!AC4</f>
        <v>155</v>
      </c>
      <c r="AI6" s="52">
        <f>'[1]landmarks data'!AD4</f>
        <v>0</v>
      </c>
      <c r="AJ6" s="52">
        <f>'[1]landmarks data'!AE4</f>
        <v>4</v>
      </c>
      <c r="AK6" s="52">
        <f>'[1]landmarks data'!AF4</f>
        <v>148</v>
      </c>
      <c r="AL6" s="52">
        <f>'[1]landmarks data'!AG4</f>
        <v>154</v>
      </c>
      <c r="AM6" s="52">
        <f>'[1]landmarks data'!AH4</f>
        <v>95</v>
      </c>
      <c r="AN6" s="52">
        <f>'[1]landmarks data'!AI4</f>
        <v>152</v>
      </c>
      <c r="AO6" s="52">
        <f>'[1]landmarks data'!AJ4</f>
        <v>101</v>
      </c>
      <c r="AP6" s="52">
        <f>'[1]landmarks data'!AK4</f>
        <v>17</v>
      </c>
      <c r="AQ6" s="52">
        <f>'[1]landmarks data'!AL4</f>
        <v>-26</v>
      </c>
      <c r="AR6" s="52">
        <f>'[1]landmarks data'!AM4</f>
        <v>31</v>
      </c>
      <c r="AS6" s="52">
        <f>'[1]landmarks data'!AN4</f>
        <v>0</v>
      </c>
      <c r="AT6" s="52">
        <f>'[1]landmarks data'!AO4</f>
        <v>16</v>
      </c>
      <c r="AU6" s="52">
        <f>'[1]landmarks data'!AP4</f>
        <v>1</v>
      </c>
      <c r="AV6" s="52">
        <f>'[1]landmarks data'!AQ4</f>
        <v>-1</v>
      </c>
      <c r="AW6" s="52">
        <f>'[1]landmarks data'!AR4</f>
        <v>16</v>
      </c>
      <c r="AX6" s="52">
        <f>'[1]landmarks data'!AS4</f>
        <v>19</v>
      </c>
      <c r="AY6" s="52">
        <f>'[1]landmarks data'!AT4</f>
        <v>94</v>
      </c>
      <c r="AZ6" s="52">
        <f>'[1]landmarks data'!AU4</f>
        <v>104</v>
      </c>
      <c r="BA6" s="52">
        <f>'[1]landmarks data'!AV4</f>
        <v>154</v>
      </c>
      <c r="BB6" s="52">
        <f>'[1]landmarks data'!AW4</f>
        <v>119</v>
      </c>
      <c r="BC6" s="52">
        <f>'[1]landmarks data'!AX4</f>
        <v>91</v>
      </c>
      <c r="BD6" s="52">
        <f>'[1]landmarks data'!AY4</f>
        <v>88</v>
      </c>
      <c r="BE6" s="52" t="str">
        <f t="shared" si="0"/>
        <v>3-1 longer</v>
      </c>
      <c r="BF6" s="52" t="str">
        <f aca="true" t="shared" si="11" ref="BF6:BF13">IF((AI6-AQ6)&gt;$BR$5,"3 to the right",IF((AI6-AQ6)&lt;-$BR$5,"3 to the left",IF(ABS(($AI6-$AQ6))&lt;=$BS$5,"vertically colinear","undecidable")))</f>
        <v>3 to the right</v>
      </c>
      <c r="BG6" s="52" t="str">
        <f t="shared" si="1"/>
        <v>6 to the left</v>
      </c>
      <c r="BH6" s="52" t="str">
        <f t="shared" si="2"/>
        <v>6 to the left</v>
      </c>
      <c r="BI6" s="52" t="str">
        <f t="shared" si="3"/>
        <v>7 to the right</v>
      </c>
      <c r="BJ6" s="52" t="str">
        <f t="shared" si="4"/>
        <v>10 to the left</v>
      </c>
      <c r="BK6" s="52" t="str">
        <f t="shared" si="5"/>
        <v>4 higher</v>
      </c>
      <c r="BL6" s="52" t="str">
        <f t="shared" si="6"/>
        <v>8 lower</v>
      </c>
      <c r="BM6" s="52" t="str">
        <f t="shared" si="7"/>
        <v>4-11 shorter</v>
      </c>
      <c r="BN6" s="52" t="str">
        <f aca="true" t="shared" si="12" ref="BN6:BN13">IF(($BC6-$AV6)-($AO6-$AP6)&gt;$BR$5,"4-11 shorter",IF((BC6-$AV6)-($AO6-$AP6)&lt;-$BR$5,"4-11 longer",IF(ABS(($BC6-$AV6)-($AO6-$AP6))&lt;=$BS$5,"identical","undecidable")))</f>
        <v>4-11 shorter</v>
      </c>
      <c r="BO6" s="52" t="str">
        <f t="shared" si="8"/>
        <v>7-12 shorter</v>
      </c>
      <c r="BP6" s="52" t="str">
        <f t="shared" si="9"/>
        <v>3-6 shorter</v>
      </c>
    </row>
    <row r="7" spans="1:68" s="52" customFormat="1" ht="12.75">
      <c r="A7" s="52">
        <v>14</v>
      </c>
      <c r="B7" s="52" t="s">
        <v>50</v>
      </c>
      <c r="C7" s="52" t="str">
        <f t="shared" si="10"/>
        <v>WILC test01_mvd</v>
      </c>
      <c r="D7" s="53" t="s">
        <v>105</v>
      </c>
      <c r="E7" s="20" t="s">
        <v>51</v>
      </c>
      <c r="F7" s="54" t="s">
        <v>75</v>
      </c>
      <c r="G7" s="54" t="s">
        <v>75</v>
      </c>
      <c r="H7" s="25" t="s">
        <v>53</v>
      </c>
      <c r="I7" s="25" t="s">
        <v>54</v>
      </c>
      <c r="J7" s="25" t="s">
        <v>57</v>
      </c>
      <c r="K7" s="25" t="s">
        <v>56</v>
      </c>
      <c r="L7" s="25" t="s">
        <v>82</v>
      </c>
      <c r="M7" s="25" t="s">
        <v>58</v>
      </c>
      <c r="N7" s="25" t="s">
        <v>76</v>
      </c>
      <c r="O7" s="25" t="s">
        <v>77</v>
      </c>
      <c r="P7" s="25" t="s">
        <v>56</v>
      </c>
      <c r="Q7" s="25" t="s">
        <v>33</v>
      </c>
      <c r="R7" s="25" t="s">
        <v>80</v>
      </c>
      <c r="S7" s="25" t="s">
        <v>62</v>
      </c>
      <c r="T7" s="25" t="s">
        <v>64</v>
      </c>
      <c r="U7" s="25" t="s">
        <v>64</v>
      </c>
      <c r="V7" s="25" t="s">
        <v>65</v>
      </c>
      <c r="W7" s="25" t="s">
        <v>66</v>
      </c>
      <c r="X7" s="25" t="s">
        <v>67</v>
      </c>
      <c r="Y7" s="25" t="s">
        <v>106</v>
      </c>
      <c r="Z7" s="25" t="s">
        <v>69</v>
      </c>
      <c r="AA7" s="25" t="s">
        <v>57</v>
      </c>
      <c r="AB7" s="25" t="s">
        <v>57</v>
      </c>
      <c r="AC7" s="25" t="s">
        <v>51</v>
      </c>
      <c r="AD7" s="55">
        <v>1</v>
      </c>
      <c r="AE7" s="55" t="s">
        <v>103</v>
      </c>
      <c r="AG7" s="52">
        <f>'[1]landmarks data'!AB5</f>
        <v>0</v>
      </c>
      <c r="AH7" s="52">
        <f>'[1]landmarks data'!AC5</f>
        <v>157</v>
      </c>
      <c r="AI7" s="52">
        <f>'[1]landmarks data'!AD5</f>
        <v>3</v>
      </c>
      <c r="AJ7" s="52">
        <f>'[1]landmarks data'!AE5</f>
        <v>9</v>
      </c>
      <c r="AK7" s="52">
        <f>'[1]landmarks data'!AF5</f>
        <v>154</v>
      </c>
      <c r="AL7" s="52">
        <f>'[1]landmarks data'!AG5</f>
        <v>159</v>
      </c>
      <c r="AM7" s="52">
        <f>'[1]landmarks data'!AH5</f>
        <v>96</v>
      </c>
      <c r="AN7" s="52">
        <f>'[1]landmarks data'!AI5</f>
        <v>155</v>
      </c>
      <c r="AO7" s="52">
        <f>'[1]landmarks data'!AJ5</f>
        <v>107</v>
      </c>
      <c r="AP7" s="52">
        <f>'[1]landmarks data'!AK5</f>
        <v>18</v>
      </c>
      <c r="AQ7" s="52">
        <f>'[1]landmarks data'!AL5</f>
        <v>-20</v>
      </c>
      <c r="AR7" s="52">
        <f>'[1]landmarks data'!AM5</f>
        <v>35</v>
      </c>
      <c r="AS7" s="52">
        <f>'[1]landmarks data'!AN5</f>
        <v>0</v>
      </c>
      <c r="AT7" s="52">
        <f>'[1]landmarks data'!AO5</f>
        <v>12</v>
      </c>
      <c r="AU7" s="52">
        <f>'[1]landmarks data'!AP5</f>
        <v>5</v>
      </c>
      <c r="AV7" s="52">
        <f>'[1]landmarks data'!AQ5</f>
        <v>-1</v>
      </c>
      <c r="AW7" s="52">
        <f>'[1]landmarks data'!AR5</f>
        <v>13</v>
      </c>
      <c r="AX7" s="52">
        <f>'[1]landmarks data'!AS5</f>
        <v>16</v>
      </c>
      <c r="AY7" s="52">
        <f>'[1]landmarks data'!AT5</f>
        <v>85</v>
      </c>
      <c r="AZ7" s="52">
        <f>'[1]landmarks data'!AU5</f>
        <v>100</v>
      </c>
      <c r="BA7" s="52">
        <f>'[1]landmarks data'!AV5</f>
        <v>151</v>
      </c>
      <c r="BB7" s="52">
        <f>'[1]landmarks data'!AW5</f>
        <v>112</v>
      </c>
      <c r="BC7" s="52">
        <f>'[1]landmarks data'!AX5</f>
        <v>89</v>
      </c>
      <c r="BD7" s="52">
        <f>'[1]landmarks data'!AY5</f>
        <v>85</v>
      </c>
      <c r="BE7" s="52" t="str">
        <f t="shared" si="0"/>
        <v>3-1 shorter</v>
      </c>
      <c r="BF7" s="52" t="str">
        <f t="shared" si="11"/>
        <v>3 to the right</v>
      </c>
      <c r="BG7" s="52" t="str">
        <f t="shared" si="1"/>
        <v>6 to the left</v>
      </c>
      <c r="BH7" s="52" t="str">
        <f t="shared" si="2"/>
        <v>6 to the left</v>
      </c>
      <c r="BI7" s="52" t="str">
        <f t="shared" si="3"/>
        <v>7 to the right</v>
      </c>
      <c r="BJ7" s="52" t="str">
        <f t="shared" si="4"/>
        <v>10 to the left</v>
      </c>
      <c r="BK7" s="52" t="str">
        <f t="shared" si="5"/>
        <v>4 higher</v>
      </c>
      <c r="BL7" s="52" t="str">
        <f t="shared" si="6"/>
        <v>8 lower</v>
      </c>
      <c r="BM7" s="52" t="str">
        <f t="shared" si="7"/>
        <v>4-11 shorter</v>
      </c>
      <c r="BN7" s="52" t="str">
        <f t="shared" si="12"/>
        <v>4-11 shorter</v>
      </c>
      <c r="BO7" s="52" t="str">
        <f t="shared" si="8"/>
        <v>7-12 shorter</v>
      </c>
      <c r="BP7" s="52" t="str">
        <f t="shared" si="9"/>
        <v>3-6 shorter</v>
      </c>
    </row>
    <row r="8" spans="1:68" s="52" customFormat="1" ht="12.75">
      <c r="A8" s="52">
        <v>15</v>
      </c>
      <c r="B8" s="52" t="s">
        <v>114</v>
      </c>
      <c r="C8" s="52" t="str">
        <f>B8&amp;" "&amp;D8</f>
        <v>POL test01-vlad</v>
      </c>
      <c r="D8" s="53" t="s">
        <v>116</v>
      </c>
      <c r="E8" s="20" t="s">
        <v>51</v>
      </c>
      <c r="F8" s="54" t="s">
        <v>75</v>
      </c>
      <c r="G8" s="54" t="s">
        <v>75</v>
      </c>
      <c r="H8" s="25" t="s">
        <v>53</v>
      </c>
      <c r="I8" s="25" t="s">
        <v>54</v>
      </c>
      <c r="J8" s="25" t="s">
        <v>55</v>
      </c>
      <c r="K8" s="25" t="s">
        <v>56</v>
      </c>
      <c r="L8" s="25" t="s">
        <v>102</v>
      </c>
      <c r="M8" s="25" t="s">
        <v>58</v>
      </c>
      <c r="N8" s="25" t="s">
        <v>76</v>
      </c>
      <c r="O8" s="25" t="s">
        <v>77</v>
      </c>
      <c r="P8" s="25" t="s">
        <v>56</v>
      </c>
      <c r="Q8" s="25" t="s">
        <v>33</v>
      </c>
      <c r="R8" s="25" t="s">
        <v>80</v>
      </c>
      <c r="S8" s="25" t="s">
        <v>62</v>
      </c>
      <c r="T8" s="25" t="s">
        <v>63</v>
      </c>
      <c r="U8" s="25" t="s">
        <v>64</v>
      </c>
      <c r="V8" s="25" t="s">
        <v>65</v>
      </c>
      <c r="W8" s="25" t="s">
        <v>66</v>
      </c>
      <c r="X8" s="25" t="s">
        <v>67</v>
      </c>
      <c r="Y8" s="25" t="s">
        <v>106</v>
      </c>
      <c r="Z8" s="25" t="s">
        <v>69</v>
      </c>
      <c r="AA8" s="25" t="s">
        <v>70</v>
      </c>
      <c r="AB8" s="25" t="s">
        <v>70</v>
      </c>
      <c r="AC8" s="25" t="s">
        <v>51</v>
      </c>
      <c r="AD8" s="55">
        <v>2</v>
      </c>
      <c r="AE8" s="55" t="s">
        <v>71</v>
      </c>
      <c r="AG8" s="52">
        <f>'[1]landmarks data'!AB6</f>
        <v>0</v>
      </c>
      <c r="AH8" s="52">
        <f>'[1]landmarks data'!AC6</f>
        <v>157</v>
      </c>
      <c r="AI8" s="52">
        <f>'[1]landmarks data'!AD6</f>
        <v>-1</v>
      </c>
      <c r="AJ8" s="52">
        <f>'[1]landmarks data'!AE6</f>
        <v>2</v>
      </c>
      <c r="AK8" s="52">
        <f>'[1]landmarks data'!AF6</f>
        <v>153</v>
      </c>
      <c r="AL8" s="52">
        <f>'[1]landmarks data'!AG6</f>
        <v>156</v>
      </c>
      <c r="AM8" s="52">
        <f>'[1]landmarks data'!AH6</f>
        <v>125</v>
      </c>
      <c r="AN8" s="52">
        <f>'[1]landmarks data'!AI6</f>
        <v>179</v>
      </c>
      <c r="AO8" s="52">
        <f>'[1]landmarks data'!AJ6</f>
        <v>141</v>
      </c>
      <c r="AP8" s="52">
        <f>'[1]landmarks data'!AK6</f>
        <v>51</v>
      </c>
      <c r="AQ8" s="52">
        <f>'[1]landmarks data'!AL6</f>
        <v>2</v>
      </c>
      <c r="AR8" s="52">
        <f>'[1]landmarks data'!AM6</f>
        <v>60</v>
      </c>
      <c r="AS8" s="52">
        <f>'[1]landmarks data'!AN6</f>
        <v>0</v>
      </c>
      <c r="AT8" s="52">
        <f>'[1]landmarks data'!AO6</f>
        <v>-12</v>
      </c>
      <c r="AU8" s="52">
        <f>'[1]landmarks data'!AP6</f>
        <v>6</v>
      </c>
      <c r="AV8" s="52">
        <f>'[1]landmarks data'!AQ6</f>
        <v>-1</v>
      </c>
      <c r="AW8" s="52">
        <f>'[1]landmarks data'!AR6</f>
        <v>-12</v>
      </c>
      <c r="AX8" s="52">
        <f>'[1]landmarks data'!AS6</f>
        <v>-8</v>
      </c>
      <c r="AY8" s="52">
        <f>'[1]landmarks data'!AT6</f>
        <v>76</v>
      </c>
      <c r="AZ8" s="52">
        <f>'[1]landmarks data'!AU6</f>
        <v>75</v>
      </c>
      <c r="BA8" s="52">
        <f>'[1]landmarks data'!AV6</f>
        <v>103</v>
      </c>
      <c r="BB8" s="52">
        <f>'[1]landmarks data'!AW6</f>
        <v>135</v>
      </c>
      <c r="BC8" s="52">
        <f>'[1]landmarks data'!AX6</f>
        <v>89</v>
      </c>
      <c r="BD8" s="52">
        <f>'[1]landmarks data'!AY6</f>
        <v>78</v>
      </c>
      <c r="BE8" s="52" t="str">
        <f t="shared" si="0"/>
        <v>3-1 longer</v>
      </c>
      <c r="BF8" s="52" t="str">
        <f t="shared" si="11"/>
        <v>3 to the left</v>
      </c>
      <c r="BG8" s="52" t="str">
        <f t="shared" si="1"/>
        <v>6 to the right</v>
      </c>
      <c r="BH8" s="52" t="str">
        <f t="shared" si="2"/>
        <v>6 to the left</v>
      </c>
      <c r="BI8" s="52" t="str">
        <f t="shared" si="3"/>
        <v>7 to the right</v>
      </c>
      <c r="BJ8" s="52" t="str">
        <f t="shared" si="4"/>
        <v>10 to the left</v>
      </c>
      <c r="BK8" s="52" t="str">
        <f t="shared" si="5"/>
        <v>4 lower</v>
      </c>
      <c r="BL8" s="52" t="str">
        <f t="shared" si="6"/>
        <v>8 higher</v>
      </c>
      <c r="BM8" s="52" t="str">
        <f t="shared" si="7"/>
        <v>4-11 shorter</v>
      </c>
      <c r="BN8" s="52" t="str">
        <f t="shared" si="12"/>
        <v>identical</v>
      </c>
      <c r="BO8" s="52" t="str">
        <f t="shared" si="8"/>
        <v>7-12 shorter</v>
      </c>
      <c r="BP8" s="52" t="str">
        <f t="shared" si="9"/>
        <v>3-6 shorter</v>
      </c>
    </row>
    <row r="9" spans="1:68" s="52" customFormat="1" ht="12.75">
      <c r="A9" s="52">
        <v>16</v>
      </c>
      <c r="B9" s="52" t="s">
        <v>50</v>
      </c>
      <c r="C9" s="52" t="str">
        <f t="shared" si="10"/>
        <v>WILC test01gvt</v>
      </c>
      <c r="D9" s="53" t="s">
        <v>121</v>
      </c>
      <c r="E9" s="20" t="s">
        <v>51</v>
      </c>
      <c r="F9" s="54" t="s">
        <v>75</v>
      </c>
      <c r="G9" s="54" t="s">
        <v>75</v>
      </c>
      <c r="H9" s="25" t="s">
        <v>53</v>
      </c>
      <c r="I9" s="25" t="s">
        <v>54</v>
      </c>
      <c r="J9" s="25" t="s">
        <v>55</v>
      </c>
      <c r="K9" s="25" t="s">
        <v>56</v>
      </c>
      <c r="L9" s="25" t="s">
        <v>64</v>
      </c>
      <c r="M9" s="25" t="s">
        <v>58</v>
      </c>
      <c r="N9" s="25" t="s">
        <v>76</v>
      </c>
      <c r="O9" s="25" t="s">
        <v>77</v>
      </c>
      <c r="P9" s="25" t="s">
        <v>56</v>
      </c>
      <c r="Q9" s="25" t="s">
        <v>33</v>
      </c>
      <c r="R9" s="25" t="s">
        <v>80</v>
      </c>
      <c r="S9" s="25" t="s">
        <v>62</v>
      </c>
      <c r="T9" s="25" t="s">
        <v>83</v>
      </c>
      <c r="U9" s="25" t="s">
        <v>64</v>
      </c>
      <c r="V9" s="25" t="s">
        <v>65</v>
      </c>
      <c r="W9" s="25" t="s">
        <v>66</v>
      </c>
      <c r="X9" s="25" t="s">
        <v>67</v>
      </c>
      <c r="Y9" s="25" t="s">
        <v>81</v>
      </c>
      <c r="Z9" s="25" t="s">
        <v>69</v>
      </c>
      <c r="AA9" s="25" t="s">
        <v>70</v>
      </c>
      <c r="AB9" s="25" t="s">
        <v>70</v>
      </c>
      <c r="AC9" s="25" t="s">
        <v>51</v>
      </c>
      <c r="AD9" s="55">
        <v>2</v>
      </c>
      <c r="AE9" s="55" t="s">
        <v>71</v>
      </c>
      <c r="AG9" s="52">
        <f>'[1]landmarks data'!AB7</f>
        <v>0</v>
      </c>
      <c r="AH9" s="52">
        <f>'[1]landmarks data'!AC7</f>
        <v>157</v>
      </c>
      <c r="AI9" s="52">
        <f>'[1]landmarks data'!AD7</f>
        <v>-2</v>
      </c>
      <c r="AJ9" s="52">
        <f>'[1]landmarks data'!AE7</f>
        <v>3</v>
      </c>
      <c r="AK9" s="52">
        <f>'[1]landmarks data'!AF7</f>
        <v>159</v>
      </c>
      <c r="AL9" s="52">
        <f>'[1]landmarks data'!AG7</f>
        <v>159</v>
      </c>
      <c r="AM9" s="52">
        <f>'[1]landmarks data'!AH7</f>
        <v>120</v>
      </c>
      <c r="AN9" s="52">
        <f>'[1]landmarks data'!AI7</f>
        <v>176</v>
      </c>
      <c r="AO9" s="52">
        <f>'[1]landmarks data'!AJ7</f>
        <v>133</v>
      </c>
      <c r="AP9" s="52">
        <f>'[1]landmarks data'!AK7</f>
        <v>41</v>
      </c>
      <c r="AQ9" s="52">
        <f>'[1]landmarks data'!AL7</f>
        <v>1</v>
      </c>
      <c r="AR9" s="52">
        <f>'[1]landmarks data'!AM7</f>
        <v>53</v>
      </c>
      <c r="AS9" s="52">
        <f>'[1]landmarks data'!AN7</f>
        <v>0</v>
      </c>
      <c r="AT9" s="52">
        <f>'[1]landmarks data'!AO7</f>
        <v>-7</v>
      </c>
      <c r="AU9" s="52">
        <f>'[1]landmarks data'!AP7</f>
        <v>3</v>
      </c>
      <c r="AV9" s="52">
        <f>'[1]landmarks data'!AQ7</f>
        <v>-1</v>
      </c>
      <c r="AW9" s="52">
        <f>'[1]landmarks data'!AR7</f>
        <v>-8</v>
      </c>
      <c r="AX9" s="52">
        <f>'[1]landmarks data'!AS7</f>
        <v>-6</v>
      </c>
      <c r="AY9" s="52">
        <f>'[1]landmarks data'!AT7</f>
        <v>80</v>
      </c>
      <c r="AZ9" s="52">
        <f>'[1]landmarks data'!AU7</f>
        <v>83</v>
      </c>
      <c r="BA9" s="52">
        <f>'[1]landmarks data'!AV7</f>
        <v>110</v>
      </c>
      <c r="BB9" s="52">
        <f>'[1]landmarks data'!AW7</f>
        <v>103</v>
      </c>
      <c r="BC9" s="52">
        <f>'[1]landmarks data'!AX7</f>
        <v>93</v>
      </c>
      <c r="BD9" s="52">
        <f>'[1]landmarks data'!AY7</f>
        <v>82</v>
      </c>
      <c r="BE9" s="52" t="str">
        <f t="shared" si="0"/>
        <v>identical</v>
      </c>
      <c r="BF9" s="52" t="str">
        <f t="shared" si="11"/>
        <v>3 to the left</v>
      </c>
      <c r="BG9" s="52" t="str">
        <f t="shared" si="1"/>
        <v>6 to the right</v>
      </c>
      <c r="BH9" s="52" t="str">
        <f t="shared" si="2"/>
        <v>6 to the left</v>
      </c>
      <c r="BI9" s="52" t="str">
        <f t="shared" si="3"/>
        <v>7 to the right</v>
      </c>
      <c r="BJ9" s="52" t="str">
        <f t="shared" si="4"/>
        <v>10 to the left</v>
      </c>
      <c r="BK9" s="52" t="str">
        <f t="shared" si="5"/>
        <v>4 lower</v>
      </c>
      <c r="BL9" s="52" t="str">
        <f t="shared" si="6"/>
        <v>8 higher</v>
      </c>
      <c r="BM9" s="52" t="str">
        <f t="shared" si="7"/>
        <v>4-11 shorter</v>
      </c>
      <c r="BN9" s="52" t="str">
        <f t="shared" si="12"/>
        <v>4-11 shorter</v>
      </c>
      <c r="BO9" s="52" t="str">
        <f t="shared" si="8"/>
        <v>7-12 shorter</v>
      </c>
      <c r="BP9" s="52" t="str">
        <f t="shared" si="9"/>
        <v>3-6 shorter</v>
      </c>
    </row>
    <row r="10" spans="4:77" s="56" customFormat="1" ht="12.75">
      <c r="D10" s="66"/>
      <c r="E10" s="57"/>
      <c r="F10" s="58" t="s">
        <v>126</v>
      </c>
      <c r="G10" s="58" t="s">
        <v>126</v>
      </c>
      <c r="H10" s="57"/>
      <c r="I10" s="57"/>
      <c r="J10" s="59"/>
      <c r="K10" s="57"/>
      <c r="L10" s="58" t="s">
        <v>127</v>
      </c>
      <c r="M10" s="59"/>
      <c r="N10" s="57"/>
      <c r="O10" s="57"/>
      <c r="P10" s="57"/>
      <c r="Q10" s="57"/>
      <c r="R10" s="58">
        <v>2</v>
      </c>
      <c r="S10" s="57"/>
      <c r="T10" s="58">
        <v>3</v>
      </c>
      <c r="U10" s="57"/>
      <c r="V10" s="57"/>
      <c r="W10" s="57"/>
      <c r="X10" s="57"/>
      <c r="Y10" s="58">
        <v>2</v>
      </c>
      <c r="Z10" s="57"/>
      <c r="AA10" s="59"/>
      <c r="AB10" s="59"/>
      <c r="AC10" s="57"/>
      <c r="AD10" s="58">
        <v>2</v>
      </c>
      <c r="AE10" s="58">
        <v>2</v>
      </c>
      <c r="BW10" s="90">
        <v>15</v>
      </c>
      <c r="BX10" s="91">
        <v>4</v>
      </c>
      <c r="BY10" s="92">
        <v>8</v>
      </c>
    </row>
    <row r="11" spans="4:31" s="86" customFormat="1" ht="12.75">
      <c r="D11" s="87"/>
      <c r="E11" s="88"/>
      <c r="F11" s="89">
        <v>1</v>
      </c>
      <c r="G11" s="89">
        <v>1</v>
      </c>
      <c r="H11" s="88"/>
      <c r="I11" s="88"/>
      <c r="J11" s="88">
        <v>2</v>
      </c>
      <c r="K11" s="88"/>
      <c r="L11" s="89"/>
      <c r="M11" s="88"/>
      <c r="N11" s="88"/>
      <c r="O11" s="88"/>
      <c r="P11" s="88"/>
      <c r="Q11" s="88"/>
      <c r="R11" s="89"/>
      <c r="S11" s="88"/>
      <c r="T11" s="89"/>
      <c r="U11" s="88"/>
      <c r="V11" s="88"/>
      <c r="W11" s="88"/>
      <c r="X11" s="88"/>
      <c r="Y11" s="89"/>
      <c r="Z11" s="88"/>
      <c r="AA11" s="88"/>
      <c r="AB11" s="88"/>
      <c r="AC11" s="88"/>
      <c r="AD11" s="89"/>
      <c r="AE11" s="89"/>
    </row>
    <row r="12" spans="1:31" s="54" customFormat="1" ht="12.75">
      <c r="A12" s="65">
        <v>21</v>
      </c>
      <c r="B12" s="65" t="s">
        <v>50</v>
      </c>
      <c r="C12" s="65" t="str">
        <f t="shared" si="10"/>
        <v>WILC 03447</v>
      </c>
      <c r="D12" s="51" t="s">
        <v>86</v>
      </c>
      <c r="E12" s="25" t="s">
        <v>51</v>
      </c>
      <c r="F12" s="54" t="s">
        <v>57</v>
      </c>
      <c r="G12" s="54" t="s">
        <v>57</v>
      </c>
      <c r="H12" s="25" t="s">
        <v>53</v>
      </c>
      <c r="I12" s="25" t="s">
        <v>54</v>
      </c>
      <c r="J12" s="25" t="s">
        <v>55</v>
      </c>
      <c r="K12" s="25" t="s">
        <v>56</v>
      </c>
      <c r="L12" s="25" t="s">
        <v>57</v>
      </c>
      <c r="M12" s="25" t="s">
        <v>57</v>
      </c>
      <c r="N12" s="25" t="s">
        <v>72</v>
      </c>
      <c r="O12" s="25" t="s">
        <v>60</v>
      </c>
      <c r="P12" s="25" t="s">
        <v>56</v>
      </c>
      <c r="Q12" s="25" t="s">
        <v>33</v>
      </c>
      <c r="R12" s="25" t="s">
        <v>57</v>
      </c>
      <c r="S12" s="25" t="s">
        <v>62</v>
      </c>
      <c r="T12" s="25" t="s">
        <v>57</v>
      </c>
      <c r="U12" s="25" t="s">
        <v>64</v>
      </c>
      <c r="V12" s="25" t="s">
        <v>65</v>
      </c>
      <c r="W12" s="25" t="s">
        <v>66</v>
      </c>
      <c r="X12" s="25" t="s">
        <v>57</v>
      </c>
      <c r="Y12" s="25" t="s">
        <v>57</v>
      </c>
      <c r="Z12" s="25" t="s">
        <v>69</v>
      </c>
      <c r="AA12" s="25" t="s">
        <v>70</v>
      </c>
      <c r="AB12" s="25" t="s">
        <v>70</v>
      </c>
      <c r="AC12" s="25" t="s">
        <v>51</v>
      </c>
      <c r="AD12" s="55">
        <v>2</v>
      </c>
      <c r="AE12" s="55" t="s">
        <v>71</v>
      </c>
    </row>
    <row r="13" spans="1:68" s="52" customFormat="1" ht="12.75">
      <c r="A13" s="52">
        <v>22</v>
      </c>
      <c r="B13" s="52" t="s">
        <v>50</v>
      </c>
      <c r="C13" s="52" t="str">
        <f t="shared" si="10"/>
        <v>WILC test02ef</v>
      </c>
      <c r="D13" s="53" t="s">
        <v>98</v>
      </c>
      <c r="E13" s="20" t="s">
        <v>51</v>
      </c>
      <c r="F13" s="54" t="s">
        <v>75</v>
      </c>
      <c r="G13" s="54" t="s">
        <v>78</v>
      </c>
      <c r="H13" s="25" t="s">
        <v>53</v>
      </c>
      <c r="I13" s="25" t="s">
        <v>54</v>
      </c>
      <c r="J13" s="25" t="s">
        <v>55</v>
      </c>
      <c r="K13" s="25" t="s">
        <v>56</v>
      </c>
      <c r="L13" s="25" t="s">
        <v>57</v>
      </c>
      <c r="M13" s="25" t="s">
        <v>79</v>
      </c>
      <c r="N13" s="25" t="s">
        <v>72</v>
      </c>
      <c r="O13" s="25" t="s">
        <v>77</v>
      </c>
      <c r="P13" s="25" t="s">
        <v>56</v>
      </c>
      <c r="Q13" s="25" t="s">
        <v>33</v>
      </c>
      <c r="R13" s="25" t="s">
        <v>80</v>
      </c>
      <c r="S13" s="25" t="s">
        <v>62</v>
      </c>
      <c r="T13" s="25" t="s">
        <v>64</v>
      </c>
      <c r="U13" s="25" t="s">
        <v>64</v>
      </c>
      <c r="V13" s="25" t="s">
        <v>65</v>
      </c>
      <c r="W13" s="25" t="s">
        <v>66</v>
      </c>
      <c r="X13" s="25" t="s">
        <v>67</v>
      </c>
      <c r="Y13" s="25" t="s">
        <v>81</v>
      </c>
      <c r="Z13" s="25" t="s">
        <v>69</v>
      </c>
      <c r="AA13" s="25" t="s">
        <v>70</v>
      </c>
      <c r="AB13" s="25" t="s">
        <v>70</v>
      </c>
      <c r="AC13" s="25" t="s">
        <v>51</v>
      </c>
      <c r="AD13" s="55">
        <v>2</v>
      </c>
      <c r="AE13" s="55" t="s">
        <v>71</v>
      </c>
      <c r="AG13" s="52">
        <f>'[1]landmarks data'!AB8</f>
        <v>0</v>
      </c>
      <c r="AH13" s="52">
        <f>'[1]landmarks data'!AC8</f>
        <v>156</v>
      </c>
      <c r="AI13" s="52">
        <f>'[1]landmarks data'!AD8</f>
        <v>-3</v>
      </c>
      <c r="AJ13" s="52">
        <f>'[1]landmarks data'!AE8</f>
        <v>2</v>
      </c>
      <c r="AK13" s="52">
        <f>'[1]landmarks data'!AF8</f>
        <v>150</v>
      </c>
      <c r="AL13" s="52">
        <f>'[1]landmarks data'!AG8</f>
        <v>156</v>
      </c>
      <c r="AM13" s="52">
        <f>'[1]landmarks data'!AH8</f>
        <v>122</v>
      </c>
      <c r="AN13" s="52">
        <f>'[1]landmarks data'!AI8</f>
        <v>176</v>
      </c>
      <c r="AO13" s="52">
        <f>'[1]landmarks data'!AJ8</f>
        <v>136</v>
      </c>
      <c r="AP13" s="52">
        <f>'[1]landmarks data'!AK8</f>
        <v>47</v>
      </c>
      <c r="AQ13" s="52">
        <f>'[1]landmarks data'!AL8</f>
        <v>1</v>
      </c>
      <c r="AR13" s="52">
        <f>'[1]landmarks data'!AM8</f>
        <v>55</v>
      </c>
      <c r="AS13" s="52">
        <f>'[1]landmarks data'!AN8</f>
        <v>0</v>
      </c>
      <c r="AT13" s="52">
        <f>'[1]landmarks data'!AO8</f>
        <v>-10</v>
      </c>
      <c r="AU13" s="52">
        <f>'[1]landmarks data'!AP8</f>
        <v>3</v>
      </c>
      <c r="AV13" s="52">
        <f>'[1]landmarks data'!AQ8</f>
        <v>-2</v>
      </c>
      <c r="AW13" s="52">
        <f>'[1]landmarks data'!AR8</f>
        <v>-11</v>
      </c>
      <c r="AX13" s="52">
        <f>'[1]landmarks data'!AS8</f>
        <v>-6</v>
      </c>
      <c r="AY13" s="52">
        <f>'[1]landmarks data'!AT8</f>
        <v>76</v>
      </c>
      <c r="AZ13" s="52">
        <f>'[1]landmarks data'!AU8</f>
        <v>79</v>
      </c>
      <c r="BA13" s="52">
        <f>'[1]landmarks data'!AV8</f>
        <v>102</v>
      </c>
      <c r="BB13" s="52">
        <f>'[1]landmarks data'!AW8</f>
        <v>149</v>
      </c>
      <c r="BC13" s="52">
        <f>'[1]landmarks data'!AX8</f>
        <v>91</v>
      </c>
      <c r="BD13" s="52">
        <f>'[1]landmarks data'!AY8</f>
        <v>79</v>
      </c>
      <c r="BE13" s="52" t="str">
        <f t="shared" si="0"/>
        <v>3-1 longer</v>
      </c>
      <c r="BF13" s="52" t="str">
        <f t="shared" si="11"/>
        <v>3 to the left</v>
      </c>
      <c r="BG13" s="52" t="str">
        <f t="shared" si="1"/>
        <v>6 to the right</v>
      </c>
      <c r="BH13" s="52" t="str">
        <f t="shared" si="2"/>
        <v>6 to the left</v>
      </c>
      <c r="BI13" s="52" t="str">
        <f t="shared" si="3"/>
        <v>7 to the right</v>
      </c>
      <c r="BJ13" s="52" t="str">
        <f t="shared" si="4"/>
        <v>10 to the left</v>
      </c>
      <c r="BK13" s="52" t="str">
        <f t="shared" si="5"/>
        <v>4 lower</v>
      </c>
      <c r="BL13" s="52" t="str">
        <f t="shared" si="6"/>
        <v>8 higher</v>
      </c>
      <c r="BM13" s="52" t="str">
        <f t="shared" si="7"/>
        <v>4-11 shorter</v>
      </c>
      <c r="BN13" s="52" t="str">
        <f t="shared" si="12"/>
        <v>4-11 shorter</v>
      </c>
      <c r="BO13" s="52" t="str">
        <f t="shared" si="8"/>
        <v>7-12 shorter</v>
      </c>
      <c r="BP13" s="52" t="str">
        <f t="shared" si="9"/>
        <v>3-6 shorter</v>
      </c>
    </row>
    <row r="14" spans="1:68" s="52" customFormat="1" ht="12.75">
      <c r="A14" s="52">
        <v>23</v>
      </c>
      <c r="B14" s="52" t="s">
        <v>92</v>
      </c>
      <c r="C14" s="52" t="str">
        <f aca="true" t="shared" si="13" ref="C14:C21">B14&amp;" "&amp;D14</f>
        <v>WZMA test02ms</v>
      </c>
      <c r="D14" s="53" t="s">
        <v>93</v>
      </c>
      <c r="E14" s="20" t="s">
        <v>51</v>
      </c>
      <c r="F14" s="54" t="s">
        <v>75</v>
      </c>
      <c r="G14" s="54" t="s">
        <v>75</v>
      </c>
      <c r="H14" s="25" t="s">
        <v>53</v>
      </c>
      <c r="I14" s="25" t="s">
        <v>54</v>
      </c>
      <c r="J14" s="25" t="s">
        <v>55</v>
      </c>
      <c r="K14" s="25" t="s">
        <v>56</v>
      </c>
      <c r="L14" s="25" t="s">
        <v>102</v>
      </c>
      <c r="M14" s="25" t="s">
        <v>57</v>
      </c>
      <c r="N14" s="25" t="s">
        <v>76</v>
      </c>
      <c r="O14" s="25" t="s">
        <v>60</v>
      </c>
      <c r="P14" s="25" t="s">
        <v>56</v>
      </c>
      <c r="Q14" s="25" t="s">
        <v>33</v>
      </c>
      <c r="R14" s="25" t="s">
        <v>80</v>
      </c>
      <c r="S14" s="25" t="s">
        <v>62</v>
      </c>
      <c r="T14" s="25" t="s">
        <v>73</v>
      </c>
      <c r="U14" s="25" t="s">
        <v>64</v>
      </c>
      <c r="V14" s="25" t="s">
        <v>65</v>
      </c>
      <c r="W14" s="25" t="s">
        <v>66</v>
      </c>
      <c r="X14" s="25" t="s">
        <v>74</v>
      </c>
      <c r="Y14" s="25" t="s">
        <v>81</v>
      </c>
      <c r="Z14" s="25" t="s">
        <v>69</v>
      </c>
      <c r="AA14" s="25" t="s">
        <v>57</v>
      </c>
      <c r="AB14" s="25" t="s">
        <v>57</v>
      </c>
      <c r="AC14" s="25" t="s">
        <v>51</v>
      </c>
      <c r="AD14" s="55">
        <v>1</v>
      </c>
      <c r="AE14" s="55" t="s">
        <v>103</v>
      </c>
      <c r="AG14" s="52">
        <f>'[1]landmarks data'!AB9</f>
        <v>0</v>
      </c>
      <c r="AH14" s="52">
        <f>'[1]landmarks data'!AC9</f>
        <v>159</v>
      </c>
      <c r="AI14" s="52">
        <f>'[1]landmarks data'!AD9</f>
        <v>-3</v>
      </c>
      <c r="AJ14" s="52">
        <f>'[1]landmarks data'!AE9</f>
        <v>2</v>
      </c>
      <c r="AK14" s="52">
        <f>'[1]landmarks data'!AF9</f>
        <v>154</v>
      </c>
      <c r="AL14" s="52">
        <f>'[1]landmarks data'!AG9</f>
        <v>157</v>
      </c>
      <c r="AM14" s="52">
        <f>'[1]landmarks data'!AH9</f>
        <v>125</v>
      </c>
      <c r="AN14" s="52">
        <f>'[1]landmarks data'!AI9</f>
        <v>182</v>
      </c>
      <c r="AO14" s="52">
        <f>'[1]landmarks data'!AJ9</f>
        <v>140</v>
      </c>
      <c r="AP14" s="52">
        <f>'[1]landmarks data'!AK9</f>
        <v>48</v>
      </c>
      <c r="AQ14" s="52">
        <f>'[1]landmarks data'!AL9</f>
        <v>-3</v>
      </c>
      <c r="AR14" s="52">
        <f>'[1]landmarks data'!AM9</f>
        <v>56</v>
      </c>
      <c r="AS14" s="52">
        <f>'[1]landmarks data'!AN9</f>
        <v>0</v>
      </c>
      <c r="AT14" s="52">
        <f>'[1]landmarks data'!AO9</f>
        <v>-8</v>
      </c>
      <c r="AU14" s="52">
        <f>'[1]landmarks data'!AP9</f>
        <v>2</v>
      </c>
      <c r="AV14" s="52">
        <f>'[1]landmarks data'!AQ9</f>
        <v>-1</v>
      </c>
      <c r="AW14" s="52">
        <f>'[1]landmarks data'!AR9</f>
        <v>-8</v>
      </c>
      <c r="AX14" s="52">
        <f>'[1]landmarks data'!AS9</f>
        <v>-3</v>
      </c>
      <c r="AY14" s="52">
        <f>'[1]landmarks data'!AT9</f>
        <v>82</v>
      </c>
      <c r="AZ14" s="52">
        <f>'[1]landmarks data'!AU9</f>
        <v>78</v>
      </c>
      <c r="BA14" s="52">
        <f>'[1]landmarks data'!AV9</f>
        <v>105</v>
      </c>
      <c r="BB14" s="52">
        <f>'[1]landmarks data'!AW9</f>
        <v>142</v>
      </c>
      <c r="BC14" s="52">
        <f>'[1]landmarks data'!AX9</f>
        <v>95</v>
      </c>
      <c r="BD14" s="52">
        <f>'[1]landmarks data'!AY9</f>
        <v>80</v>
      </c>
      <c r="BE14" s="52" t="str">
        <f t="shared" si="0"/>
        <v>3-1 longer</v>
      </c>
      <c r="BF14" s="52" t="str">
        <f aca="true" t="shared" si="14" ref="BF14:BF21">IF((AI14-AQ14)&gt;$BR$5,"3 to the right",IF((AI14-AQ14)&lt;-$BR$5,"3 to the left",IF(ABS(($AI14-$AQ14))&lt;=$BS$5,"vertically colinear","undecidable")))</f>
        <v>vertically colinear</v>
      </c>
      <c r="BG14" s="52" t="str">
        <f t="shared" si="1"/>
        <v>6 to the right</v>
      </c>
      <c r="BH14" s="52" t="str">
        <f t="shared" si="2"/>
        <v>6 to the left</v>
      </c>
      <c r="BI14" s="52" t="str">
        <f t="shared" si="3"/>
        <v>7 to the right</v>
      </c>
      <c r="BJ14" s="52" t="str">
        <f t="shared" si="4"/>
        <v>10 to the left</v>
      </c>
      <c r="BK14" s="52" t="str">
        <f t="shared" si="5"/>
        <v>4 lower</v>
      </c>
      <c r="BL14" s="52" t="str">
        <f t="shared" si="6"/>
        <v>8 higher</v>
      </c>
      <c r="BM14" s="52" t="str">
        <f t="shared" si="7"/>
        <v>4-11 shorter</v>
      </c>
      <c r="BN14" s="52" t="str">
        <f aca="true" t="shared" si="15" ref="BN14:BN21">IF(($BC14-$AV14)-($AO14-$AP14)&gt;$BR$5,"4-11 shorter",IF((BC14-$AV14)-($AO14-$AP14)&lt;-$BR$5,"4-11 longer",IF(ABS(($BC14-$AV14)-($AO14-$AP14))&lt;=$BS$5,"identical","undecidable")))</f>
        <v>4-11 shorter</v>
      </c>
      <c r="BO14" s="52" t="str">
        <f t="shared" si="8"/>
        <v>7-12 shorter</v>
      </c>
      <c r="BP14" s="52" t="str">
        <f t="shared" si="9"/>
        <v>3-6 shorter</v>
      </c>
    </row>
    <row r="15" spans="1:68" s="52" customFormat="1" ht="12.75">
      <c r="A15" s="52">
        <v>24</v>
      </c>
      <c r="B15" s="52" t="s">
        <v>50</v>
      </c>
      <c r="C15" s="52" t="str">
        <f t="shared" si="13"/>
        <v>WILC test02_mvd</v>
      </c>
      <c r="D15" s="53" t="s">
        <v>107</v>
      </c>
      <c r="E15" s="20" t="s">
        <v>51</v>
      </c>
      <c r="F15" s="54" t="s">
        <v>57</v>
      </c>
      <c r="G15" s="54" t="s">
        <v>75</v>
      </c>
      <c r="H15" s="25" t="s">
        <v>53</v>
      </c>
      <c r="I15" s="25" t="s">
        <v>54</v>
      </c>
      <c r="J15" s="25" t="s">
        <v>55</v>
      </c>
      <c r="K15" s="25" t="s">
        <v>56</v>
      </c>
      <c r="L15" s="25" t="s">
        <v>102</v>
      </c>
      <c r="M15" s="25" t="s">
        <v>79</v>
      </c>
      <c r="N15" s="25" t="s">
        <v>72</v>
      </c>
      <c r="O15" s="25" t="s">
        <v>77</v>
      </c>
      <c r="P15" s="25" t="s">
        <v>56</v>
      </c>
      <c r="Q15" s="25" t="s">
        <v>33</v>
      </c>
      <c r="R15" s="25" t="s">
        <v>80</v>
      </c>
      <c r="S15" s="25" t="s">
        <v>62</v>
      </c>
      <c r="T15" s="25" t="s">
        <v>108</v>
      </c>
      <c r="U15" s="25" t="s">
        <v>64</v>
      </c>
      <c r="V15" s="25" t="s">
        <v>65</v>
      </c>
      <c r="W15" s="25" t="s">
        <v>66</v>
      </c>
      <c r="X15" s="25" t="s">
        <v>74</v>
      </c>
      <c r="Y15" s="25" t="s">
        <v>81</v>
      </c>
      <c r="Z15" s="25" t="s">
        <v>69</v>
      </c>
      <c r="AA15" s="25" t="s">
        <v>57</v>
      </c>
      <c r="AB15" s="25" t="s">
        <v>57</v>
      </c>
      <c r="AC15" s="25" t="s">
        <v>51</v>
      </c>
      <c r="AD15" s="55">
        <v>1</v>
      </c>
      <c r="AE15" s="55" t="s">
        <v>103</v>
      </c>
      <c r="AG15" s="52">
        <f>'[1]landmarks data'!AB10</f>
        <v>0</v>
      </c>
      <c r="AH15" s="52">
        <f>'[1]landmarks data'!AC10</f>
        <v>156</v>
      </c>
      <c r="AI15" s="52">
        <f>'[1]landmarks data'!AD10</f>
        <v>0</v>
      </c>
      <c r="AJ15" s="52">
        <f>'[1]landmarks data'!AE10</f>
        <v>2</v>
      </c>
      <c r="AK15" s="52">
        <f>'[1]landmarks data'!AF10</f>
        <v>150</v>
      </c>
      <c r="AL15" s="52">
        <f>'[1]landmarks data'!AG10</f>
        <v>156</v>
      </c>
      <c r="AM15" s="52">
        <f>'[1]landmarks data'!AH10</f>
        <v>120</v>
      </c>
      <c r="AN15" s="52">
        <f>'[1]landmarks data'!AI10</f>
        <v>177</v>
      </c>
      <c r="AO15" s="52">
        <f>'[1]landmarks data'!AJ10</f>
        <v>134</v>
      </c>
      <c r="AP15" s="52">
        <f>'[1]landmarks data'!AK10</f>
        <v>48</v>
      </c>
      <c r="AQ15" s="52">
        <f>'[1]landmarks data'!AL10</f>
        <v>2</v>
      </c>
      <c r="AR15" s="52">
        <f>'[1]landmarks data'!AM10</f>
        <v>57</v>
      </c>
      <c r="AS15" s="52">
        <f>'[1]landmarks data'!AN10</f>
        <v>0</v>
      </c>
      <c r="AT15" s="52">
        <f>'[1]landmarks data'!AO10</f>
        <v>-7</v>
      </c>
      <c r="AU15" s="52">
        <f>'[1]landmarks data'!AP10</f>
        <v>5</v>
      </c>
      <c r="AV15" s="52">
        <f>'[1]landmarks data'!AQ10</f>
        <v>0</v>
      </c>
      <c r="AW15" s="52">
        <f>'[1]landmarks data'!AR10</f>
        <v>-7</v>
      </c>
      <c r="AX15" s="52">
        <f>'[1]landmarks data'!AS10</f>
        <v>-2</v>
      </c>
      <c r="AY15" s="52">
        <f>'[1]landmarks data'!AT10</f>
        <v>77</v>
      </c>
      <c r="AZ15" s="52">
        <f>'[1]landmarks data'!AU10</f>
        <v>77</v>
      </c>
      <c r="BA15" s="52">
        <f>'[1]landmarks data'!AV10</f>
        <v>108</v>
      </c>
      <c r="BB15" s="52">
        <f>'[1]landmarks data'!AW10</f>
        <v>104</v>
      </c>
      <c r="BC15" s="52">
        <f>'[1]landmarks data'!AX10</f>
        <v>97</v>
      </c>
      <c r="BD15" s="52">
        <f>'[1]landmarks data'!AY10</f>
        <v>82</v>
      </c>
      <c r="BE15" s="52" t="str">
        <f t="shared" si="0"/>
        <v>identical</v>
      </c>
      <c r="BF15" s="52" t="str">
        <f t="shared" si="14"/>
        <v>3 to the left</v>
      </c>
      <c r="BG15" s="52" t="str">
        <f t="shared" si="1"/>
        <v>6 to the right</v>
      </c>
      <c r="BH15" s="52" t="str">
        <f t="shared" si="2"/>
        <v>6 to the left</v>
      </c>
      <c r="BI15" s="52" t="str">
        <f t="shared" si="3"/>
        <v>7 to the right</v>
      </c>
      <c r="BJ15" s="52" t="str">
        <f t="shared" si="4"/>
        <v>10 to the left</v>
      </c>
      <c r="BK15" s="52" t="str">
        <f t="shared" si="5"/>
        <v>4 lower</v>
      </c>
      <c r="BL15" s="52" t="str">
        <f t="shared" si="6"/>
        <v>8 higher</v>
      </c>
      <c r="BM15" s="52" t="str">
        <f t="shared" si="7"/>
        <v>4-11 shorter</v>
      </c>
      <c r="BN15" s="52" t="str">
        <f t="shared" si="15"/>
        <v>4-11 shorter</v>
      </c>
      <c r="BO15" s="52" t="str">
        <f t="shared" si="8"/>
        <v>7-12 shorter</v>
      </c>
      <c r="BP15" s="52" t="str">
        <f t="shared" si="9"/>
        <v>3-6 shorter</v>
      </c>
    </row>
    <row r="16" spans="1:68" s="52" customFormat="1" ht="12.75">
      <c r="A16" s="52">
        <v>25</v>
      </c>
      <c r="B16" s="52" t="s">
        <v>114</v>
      </c>
      <c r="C16" s="52" t="str">
        <f>B16&amp;" "&amp;D16</f>
        <v>POL test02-vlad</v>
      </c>
      <c r="D16" s="53" t="s">
        <v>115</v>
      </c>
      <c r="E16" s="20" t="s">
        <v>51</v>
      </c>
      <c r="F16" s="54" t="s">
        <v>75</v>
      </c>
      <c r="G16" s="54" t="s">
        <v>75</v>
      </c>
      <c r="H16" s="25" t="s">
        <v>53</v>
      </c>
      <c r="I16" s="25" t="s">
        <v>54</v>
      </c>
      <c r="J16" s="25" t="s">
        <v>55</v>
      </c>
      <c r="K16" s="25" t="s">
        <v>56</v>
      </c>
      <c r="L16" s="25" t="s">
        <v>102</v>
      </c>
      <c r="M16" s="25" t="s">
        <v>79</v>
      </c>
      <c r="N16" s="25" t="s">
        <v>76</v>
      </c>
      <c r="O16" s="25" t="s">
        <v>77</v>
      </c>
      <c r="P16" s="25" t="s">
        <v>56</v>
      </c>
      <c r="Q16" s="25" t="s">
        <v>33</v>
      </c>
      <c r="R16" s="25" t="s">
        <v>80</v>
      </c>
      <c r="S16" s="25" t="s">
        <v>62</v>
      </c>
      <c r="T16" s="25" t="s">
        <v>63</v>
      </c>
      <c r="U16" s="25" t="s">
        <v>64</v>
      </c>
      <c r="V16" s="25" t="s">
        <v>65</v>
      </c>
      <c r="W16" s="25" t="s">
        <v>66</v>
      </c>
      <c r="X16" s="25" t="s">
        <v>67</v>
      </c>
      <c r="Y16" s="25" t="s">
        <v>81</v>
      </c>
      <c r="Z16" s="25" t="s">
        <v>69</v>
      </c>
      <c r="AA16" s="25" t="s">
        <v>70</v>
      </c>
      <c r="AB16" s="25" t="s">
        <v>70</v>
      </c>
      <c r="AC16" s="25" t="s">
        <v>51</v>
      </c>
      <c r="AD16" s="55">
        <v>2</v>
      </c>
      <c r="AE16" s="55" t="s">
        <v>71</v>
      </c>
      <c r="AG16" s="52">
        <f>'[1]landmarks data'!AB11</f>
        <v>0</v>
      </c>
      <c r="AH16" s="52">
        <f>'[1]landmarks data'!AC11</f>
        <v>160</v>
      </c>
      <c r="AI16" s="52">
        <f>'[1]landmarks data'!AD11</f>
        <v>2</v>
      </c>
      <c r="AJ16" s="52">
        <f>'[1]landmarks data'!AE11</f>
        <v>12</v>
      </c>
      <c r="AK16" s="52">
        <f>'[1]landmarks data'!AF11</f>
        <v>157</v>
      </c>
      <c r="AL16" s="52">
        <f>'[1]landmarks data'!AG11</f>
        <v>161</v>
      </c>
      <c r="AM16" s="52">
        <f>'[1]landmarks data'!AH11</f>
        <v>116</v>
      </c>
      <c r="AN16" s="52">
        <f>'[1]landmarks data'!AI11</f>
        <v>170</v>
      </c>
      <c r="AO16" s="52">
        <f>'[1]landmarks data'!AJ11</f>
        <v>115</v>
      </c>
      <c r="AP16" s="52">
        <f>'[1]landmarks data'!AK11</f>
        <v>21</v>
      </c>
      <c r="AQ16" s="52">
        <f>'[1]landmarks data'!AL11</f>
        <v>-33</v>
      </c>
      <c r="AR16" s="52">
        <f>'[1]landmarks data'!AM11</f>
        <v>27</v>
      </c>
      <c r="AS16" s="52">
        <f>'[1]landmarks data'!AN11</f>
        <v>0</v>
      </c>
      <c r="AT16" s="52">
        <f>'[1]landmarks data'!AO11</f>
        <v>32</v>
      </c>
      <c r="AU16" s="52">
        <f>'[1]landmarks data'!AP11</f>
        <v>56</v>
      </c>
      <c r="AV16" s="52">
        <f>'[1]landmarks data'!AQ11</f>
        <v>-2</v>
      </c>
      <c r="AW16" s="52">
        <f>'[1]landmarks data'!AR11</f>
        <v>32</v>
      </c>
      <c r="AX16" s="52">
        <f>'[1]landmarks data'!AS11</f>
        <v>36</v>
      </c>
      <c r="AY16" s="52">
        <f>'[1]landmarks data'!AT11</f>
        <v>118</v>
      </c>
      <c r="AZ16" s="52">
        <f>'[1]landmarks data'!AU11</f>
        <v>134</v>
      </c>
      <c r="BA16" s="52">
        <f>'[1]landmarks data'!AV11</f>
        <v>138</v>
      </c>
      <c r="BB16" s="52">
        <f>'[1]landmarks data'!AW11</f>
        <v>127</v>
      </c>
      <c r="BC16" s="52">
        <f>'[1]landmarks data'!AX11</f>
        <v>113</v>
      </c>
      <c r="BD16" s="52">
        <f>'[1]landmarks data'!AY11</f>
        <v>98</v>
      </c>
      <c r="BE16" s="52" t="str">
        <f t="shared" si="0"/>
        <v>3-1 shorter</v>
      </c>
      <c r="BF16" s="52" t="str">
        <f t="shared" si="14"/>
        <v>3 to the right</v>
      </c>
      <c r="BG16" s="52" t="str">
        <f t="shared" si="1"/>
        <v>6 to the right</v>
      </c>
      <c r="BH16" s="52" t="str">
        <f t="shared" si="2"/>
        <v>6 to the left</v>
      </c>
      <c r="BI16" s="52" t="str">
        <f t="shared" si="3"/>
        <v>7 to the left</v>
      </c>
      <c r="BJ16" s="52" t="str">
        <f t="shared" si="4"/>
        <v>10 to the left</v>
      </c>
      <c r="BK16" s="52" t="str">
        <f t="shared" si="5"/>
        <v>4 higher</v>
      </c>
      <c r="BL16" s="52" t="str">
        <f t="shared" si="6"/>
        <v>8 lower</v>
      </c>
      <c r="BM16" s="52" t="str">
        <f t="shared" si="7"/>
        <v>4-11 shorter</v>
      </c>
      <c r="BN16" s="52" t="str">
        <f t="shared" si="15"/>
        <v>4-11 shorter</v>
      </c>
      <c r="BO16" s="52" t="str">
        <f t="shared" si="8"/>
        <v>7-12 shorter</v>
      </c>
      <c r="BP16" s="52" t="str">
        <f t="shared" si="9"/>
        <v>3-6 shorter</v>
      </c>
    </row>
    <row r="17" spans="1:68" s="52" customFormat="1" ht="12.75">
      <c r="A17" s="52">
        <v>26</v>
      </c>
      <c r="B17" s="52" t="s">
        <v>50</v>
      </c>
      <c r="C17" s="52" t="str">
        <f t="shared" si="13"/>
        <v>WILC test02gvt</v>
      </c>
      <c r="D17" s="53" t="s">
        <v>122</v>
      </c>
      <c r="E17" s="20" t="s">
        <v>51</v>
      </c>
      <c r="F17" s="54" t="s">
        <v>75</v>
      </c>
      <c r="G17" s="54" t="s">
        <v>75</v>
      </c>
      <c r="H17" s="25" t="s">
        <v>53</v>
      </c>
      <c r="I17" s="25" t="s">
        <v>54</v>
      </c>
      <c r="J17" s="25" t="s">
        <v>55</v>
      </c>
      <c r="K17" s="25" t="s">
        <v>56</v>
      </c>
      <c r="L17" s="25" t="s">
        <v>64</v>
      </c>
      <c r="M17" s="25" t="s">
        <v>58</v>
      </c>
      <c r="N17" s="25" t="s">
        <v>76</v>
      </c>
      <c r="O17" s="25" t="s">
        <v>60</v>
      </c>
      <c r="P17" s="25" t="s">
        <v>56</v>
      </c>
      <c r="Q17" s="25" t="s">
        <v>33</v>
      </c>
      <c r="R17" s="25" t="s">
        <v>80</v>
      </c>
      <c r="S17" s="25" t="s">
        <v>62</v>
      </c>
      <c r="T17" s="25" t="s">
        <v>83</v>
      </c>
      <c r="U17" s="25" t="s">
        <v>64</v>
      </c>
      <c r="V17" s="25" t="s">
        <v>65</v>
      </c>
      <c r="W17" s="25" t="s">
        <v>66</v>
      </c>
      <c r="X17" s="25" t="s">
        <v>67</v>
      </c>
      <c r="Y17" s="25" t="s">
        <v>81</v>
      </c>
      <c r="Z17" s="25" t="s">
        <v>69</v>
      </c>
      <c r="AA17" s="25" t="s">
        <v>70</v>
      </c>
      <c r="AB17" s="25" t="s">
        <v>70</v>
      </c>
      <c r="AC17" s="25" t="s">
        <v>51</v>
      </c>
      <c r="AD17" s="55">
        <v>2</v>
      </c>
      <c r="AE17" s="55" t="s">
        <v>71</v>
      </c>
      <c r="AG17" s="52">
        <f>'[1]landmarks data'!AB12</f>
        <v>0</v>
      </c>
      <c r="AH17" s="52">
        <f>'[1]landmarks data'!AC12</f>
        <v>161</v>
      </c>
      <c r="AI17" s="52">
        <f>'[1]landmarks data'!AD12</f>
        <v>0</v>
      </c>
      <c r="AJ17" s="52">
        <f>'[1]landmarks data'!AE12</f>
        <v>7</v>
      </c>
      <c r="AK17" s="52">
        <f>'[1]landmarks data'!AF12</f>
        <v>151</v>
      </c>
      <c r="AL17" s="52">
        <f>'[1]landmarks data'!AG12</f>
        <v>163</v>
      </c>
      <c r="AM17" s="52">
        <f>'[1]landmarks data'!AH12</f>
        <v>137</v>
      </c>
      <c r="AN17" s="52">
        <f>'[1]landmarks data'!AI12</f>
        <v>194</v>
      </c>
      <c r="AO17" s="52">
        <f>'[1]landmarks data'!AJ12</f>
        <v>142</v>
      </c>
      <c r="AP17" s="52">
        <f>'[1]landmarks data'!AK12</f>
        <v>48</v>
      </c>
      <c r="AQ17" s="52">
        <f>'[1]landmarks data'!AL12</f>
        <v>-7</v>
      </c>
      <c r="AR17" s="52">
        <f>'[1]landmarks data'!AM12</f>
        <v>46</v>
      </c>
      <c r="AS17" s="52">
        <f>'[1]landmarks data'!AN12</f>
        <v>0</v>
      </c>
      <c r="AT17" s="52">
        <f>'[1]landmarks data'!AO12</f>
        <v>-35</v>
      </c>
      <c r="AU17" s="52">
        <f>'[1]landmarks data'!AP12</f>
        <v>3</v>
      </c>
      <c r="AV17" s="52">
        <f>'[1]landmarks data'!AQ12</f>
        <v>-1</v>
      </c>
      <c r="AW17" s="52">
        <f>'[1]landmarks data'!AR12</f>
        <v>-36</v>
      </c>
      <c r="AX17" s="52">
        <f>'[1]landmarks data'!AS12</f>
        <v>21</v>
      </c>
      <c r="AY17" s="52">
        <f>'[1]landmarks data'!AT12</f>
        <v>64</v>
      </c>
      <c r="AZ17" s="52">
        <f>'[1]landmarks data'!AU12</f>
        <v>76</v>
      </c>
      <c r="BA17" s="52">
        <f>'[1]landmarks data'!AV12</f>
        <v>92</v>
      </c>
      <c r="BB17" s="52">
        <f>'[1]landmarks data'!AW12</f>
        <v>106</v>
      </c>
      <c r="BC17" s="52">
        <f>'[1]landmarks data'!AX12</f>
        <v>102</v>
      </c>
      <c r="BD17" s="52">
        <f>'[1]landmarks data'!AY12</f>
        <v>85</v>
      </c>
      <c r="BE17" s="52" t="str">
        <f t="shared" si="0"/>
        <v>3-1 shorter</v>
      </c>
      <c r="BF17" s="52" t="str">
        <f t="shared" si="14"/>
        <v>3 to the right</v>
      </c>
      <c r="BG17" s="52" t="str">
        <f t="shared" si="1"/>
        <v>6 to the right</v>
      </c>
      <c r="BH17" s="52" t="str">
        <f t="shared" si="2"/>
        <v>6 to the left</v>
      </c>
      <c r="BI17" s="52" t="str">
        <f t="shared" si="3"/>
        <v>7 to the right</v>
      </c>
      <c r="BJ17" s="52" t="str">
        <f t="shared" si="4"/>
        <v>10 to the right</v>
      </c>
      <c r="BK17" s="52" t="str">
        <f t="shared" si="5"/>
        <v>4 lower</v>
      </c>
      <c r="BL17" s="52" t="str">
        <f t="shared" si="6"/>
        <v>8 higher</v>
      </c>
      <c r="BM17" s="52" t="str">
        <f t="shared" si="7"/>
        <v>4-11 longer</v>
      </c>
      <c r="BN17" s="52" t="str">
        <f t="shared" si="15"/>
        <v>4-11 shorter</v>
      </c>
      <c r="BO17" s="52" t="str">
        <f t="shared" si="8"/>
        <v>7-12 shorter</v>
      </c>
      <c r="BP17" s="52" t="str">
        <f t="shared" si="9"/>
        <v>3-6 shorter</v>
      </c>
    </row>
    <row r="18" spans="4:77" s="56" customFormat="1" ht="12.75">
      <c r="D18" s="66"/>
      <c r="E18" s="57"/>
      <c r="F18" s="60"/>
      <c r="G18" s="58" t="s">
        <v>126</v>
      </c>
      <c r="H18" s="57"/>
      <c r="I18" s="57"/>
      <c r="J18" s="57"/>
      <c r="K18" s="57"/>
      <c r="L18" s="58" t="s">
        <v>126</v>
      </c>
      <c r="M18" s="58" t="s">
        <v>126</v>
      </c>
      <c r="N18" s="58">
        <v>2</v>
      </c>
      <c r="O18" s="58">
        <v>2</v>
      </c>
      <c r="P18" s="57"/>
      <c r="Q18" s="57"/>
      <c r="R18" s="59"/>
      <c r="S18" s="57"/>
      <c r="T18" s="58" t="s">
        <v>128</v>
      </c>
      <c r="U18" s="57"/>
      <c r="V18" s="57"/>
      <c r="W18" s="57"/>
      <c r="X18" s="58" t="s">
        <v>126</v>
      </c>
      <c r="Y18" s="59"/>
      <c r="Z18" s="57"/>
      <c r="AA18" s="59"/>
      <c r="AB18" s="59"/>
      <c r="AC18" s="57"/>
      <c r="AD18" s="58">
        <v>2</v>
      </c>
      <c r="AE18" s="58">
        <v>2</v>
      </c>
      <c r="BW18" s="90">
        <v>13</v>
      </c>
      <c r="BX18" s="91">
        <v>5</v>
      </c>
      <c r="BY18" s="92">
        <v>9</v>
      </c>
    </row>
    <row r="19" spans="4:31" s="86" customFormat="1" ht="12.75">
      <c r="D19" s="87"/>
      <c r="E19" s="88"/>
      <c r="F19" s="89">
        <v>2</v>
      </c>
      <c r="G19" s="89">
        <v>1</v>
      </c>
      <c r="H19" s="88"/>
      <c r="I19" s="88"/>
      <c r="J19" s="88"/>
      <c r="K19" s="88"/>
      <c r="L19" s="89">
        <v>1</v>
      </c>
      <c r="M19" s="88">
        <v>1</v>
      </c>
      <c r="N19" s="88">
        <v>3</v>
      </c>
      <c r="O19" s="88"/>
      <c r="P19" s="88"/>
      <c r="Q19" s="88"/>
      <c r="R19" s="89"/>
      <c r="S19" s="88"/>
      <c r="T19" s="89"/>
      <c r="U19" s="88"/>
      <c r="V19" s="88"/>
      <c r="W19" s="88"/>
      <c r="X19" s="88"/>
      <c r="Y19" s="89"/>
      <c r="Z19" s="88"/>
      <c r="AA19" s="88"/>
      <c r="AB19" s="88"/>
      <c r="AC19" s="88"/>
      <c r="AD19" s="89"/>
      <c r="AE19" s="89"/>
    </row>
    <row r="20" spans="1:31" s="54" customFormat="1" ht="12.75">
      <c r="A20" s="65">
        <v>31</v>
      </c>
      <c r="B20" s="65" t="s">
        <v>50</v>
      </c>
      <c r="C20" s="65" t="str">
        <f t="shared" si="13"/>
        <v>WILC 03450</v>
      </c>
      <c r="D20" s="51" t="s">
        <v>87</v>
      </c>
      <c r="E20" s="25" t="s">
        <v>51</v>
      </c>
      <c r="F20" s="54" t="s">
        <v>52</v>
      </c>
      <c r="G20" s="54" t="s">
        <v>75</v>
      </c>
      <c r="H20" s="25" t="s">
        <v>53</v>
      </c>
      <c r="I20" s="25" t="s">
        <v>54</v>
      </c>
      <c r="J20" s="25" t="s">
        <v>57</v>
      </c>
      <c r="K20" s="25" t="s">
        <v>56</v>
      </c>
      <c r="L20" s="25" t="s">
        <v>64</v>
      </c>
      <c r="M20" s="25" t="s">
        <v>79</v>
      </c>
      <c r="N20" s="25" t="s">
        <v>59</v>
      </c>
      <c r="O20" s="25" t="s">
        <v>77</v>
      </c>
      <c r="P20" s="25" t="s">
        <v>56</v>
      </c>
      <c r="Q20" s="25" t="s">
        <v>57</v>
      </c>
      <c r="R20" s="25" t="s">
        <v>80</v>
      </c>
      <c r="S20" s="25" t="s">
        <v>62</v>
      </c>
      <c r="T20" s="25" t="s">
        <v>63</v>
      </c>
      <c r="U20" s="25" t="s">
        <v>64</v>
      </c>
      <c r="V20" s="25" t="s">
        <v>65</v>
      </c>
      <c r="W20" s="25" t="s">
        <v>66</v>
      </c>
      <c r="X20" s="25" t="s">
        <v>74</v>
      </c>
      <c r="Y20" s="25" t="s">
        <v>81</v>
      </c>
      <c r="Z20" s="25" t="s">
        <v>69</v>
      </c>
      <c r="AA20" s="25" t="s">
        <v>70</v>
      </c>
      <c r="AB20" s="25" t="s">
        <v>70</v>
      </c>
      <c r="AC20" s="25" t="s">
        <v>51</v>
      </c>
      <c r="AD20" s="55">
        <v>2</v>
      </c>
      <c r="AE20" s="55" t="s">
        <v>71</v>
      </c>
    </row>
    <row r="21" spans="1:68" s="52" customFormat="1" ht="12.75">
      <c r="A21" s="52">
        <v>32</v>
      </c>
      <c r="B21" s="52" t="s">
        <v>50</v>
      </c>
      <c r="C21" s="52" t="str">
        <f t="shared" si="13"/>
        <v>WILC test03ef</v>
      </c>
      <c r="D21" s="53" t="s">
        <v>99</v>
      </c>
      <c r="E21" s="20" t="s">
        <v>51</v>
      </c>
      <c r="F21" s="54" t="s">
        <v>52</v>
      </c>
      <c r="G21" s="54" t="s">
        <v>75</v>
      </c>
      <c r="H21" s="25" t="s">
        <v>53</v>
      </c>
      <c r="I21" s="25" t="s">
        <v>54</v>
      </c>
      <c r="J21" s="25" t="s">
        <v>64</v>
      </c>
      <c r="K21" s="25" t="s">
        <v>56</v>
      </c>
      <c r="L21" s="25" t="s">
        <v>57</v>
      </c>
      <c r="M21" s="25" t="s">
        <v>82</v>
      </c>
      <c r="N21" s="25" t="s">
        <v>57</v>
      </c>
      <c r="O21" s="25" t="s">
        <v>60</v>
      </c>
      <c r="P21" s="25" t="s">
        <v>56</v>
      </c>
      <c r="Q21" s="25" t="s">
        <v>33</v>
      </c>
      <c r="R21" s="25" t="s">
        <v>80</v>
      </c>
      <c r="S21" s="25" t="s">
        <v>62</v>
      </c>
      <c r="T21" s="25" t="s">
        <v>64</v>
      </c>
      <c r="U21" s="25" t="s">
        <v>64</v>
      </c>
      <c r="V21" s="25" t="s">
        <v>65</v>
      </c>
      <c r="W21" s="25" t="s">
        <v>82</v>
      </c>
      <c r="X21" s="25" t="s">
        <v>67</v>
      </c>
      <c r="Y21" s="25" t="s">
        <v>81</v>
      </c>
      <c r="Z21" s="25" t="s">
        <v>69</v>
      </c>
      <c r="AA21" s="25" t="s">
        <v>70</v>
      </c>
      <c r="AB21" s="25" t="s">
        <v>70</v>
      </c>
      <c r="AC21" s="25" t="s">
        <v>51</v>
      </c>
      <c r="AD21" s="55">
        <v>2</v>
      </c>
      <c r="AE21" s="55" t="s">
        <v>71</v>
      </c>
      <c r="AG21" s="52">
        <f>'[1]landmarks data'!AB13</f>
        <v>0</v>
      </c>
      <c r="AH21" s="52">
        <f>'[1]landmarks data'!AC13</f>
        <v>160</v>
      </c>
      <c r="AI21" s="52">
        <f>'[1]landmarks data'!AD13</f>
        <v>2</v>
      </c>
      <c r="AJ21" s="52">
        <f>'[1]landmarks data'!AE13</f>
        <v>7</v>
      </c>
      <c r="AK21" s="52">
        <f>'[1]landmarks data'!AF13</f>
        <v>148</v>
      </c>
      <c r="AL21" s="52">
        <f>'[1]landmarks data'!AG13</f>
        <v>158</v>
      </c>
      <c r="AM21" s="52">
        <f>'[1]landmarks data'!AH13</f>
        <v>137</v>
      </c>
      <c r="AN21" s="52">
        <f>'[1]landmarks data'!AI13</f>
        <v>192</v>
      </c>
      <c r="AO21" s="52">
        <f>'[1]landmarks data'!AJ13</f>
        <v>141</v>
      </c>
      <c r="AP21" s="52">
        <f>'[1]landmarks data'!AK13</f>
        <v>46</v>
      </c>
      <c r="AQ21" s="52">
        <f>'[1]landmarks data'!AL13</f>
        <v>-7</v>
      </c>
      <c r="AR21" s="52">
        <f>'[1]landmarks data'!AM13</f>
        <v>49</v>
      </c>
      <c r="AS21" s="52">
        <f>'[1]landmarks data'!AN13</f>
        <v>0</v>
      </c>
      <c r="AT21" s="52">
        <f>'[1]landmarks data'!AO13</f>
        <v>-32</v>
      </c>
      <c r="AU21" s="52">
        <f>'[1]landmarks data'!AP13</f>
        <v>2</v>
      </c>
      <c r="AV21" s="52">
        <f>'[1]landmarks data'!AQ13</f>
        <v>-1</v>
      </c>
      <c r="AW21" s="52">
        <f>'[1]landmarks data'!AR13</f>
        <v>-33</v>
      </c>
      <c r="AX21" s="52">
        <f>'[1]landmarks data'!AS13</f>
        <v>20</v>
      </c>
      <c r="AY21" s="52">
        <f>'[1]landmarks data'!AT13</f>
        <v>63</v>
      </c>
      <c r="AZ21" s="52">
        <f>'[1]landmarks data'!AU13</f>
        <v>77</v>
      </c>
      <c r="BA21" s="52">
        <f>'[1]landmarks data'!AV13</f>
        <v>92</v>
      </c>
      <c r="BB21" s="52">
        <f>'[1]landmarks data'!AW13</f>
        <v>107</v>
      </c>
      <c r="BC21" s="52">
        <f>'[1]landmarks data'!AX13</f>
        <v>104</v>
      </c>
      <c r="BD21" s="52">
        <f>'[1]landmarks data'!AY13</f>
        <v>86</v>
      </c>
      <c r="BE21" s="52" t="str">
        <f t="shared" si="0"/>
        <v>identical</v>
      </c>
      <c r="BF21" s="52" t="str">
        <f t="shared" si="14"/>
        <v>3 to the right</v>
      </c>
      <c r="BG21" s="52" t="str">
        <f t="shared" si="1"/>
        <v>6 to the right</v>
      </c>
      <c r="BH21" s="52" t="str">
        <f t="shared" si="2"/>
        <v>6 to the left</v>
      </c>
      <c r="BI21" s="52" t="str">
        <f t="shared" si="3"/>
        <v>7 to the right</v>
      </c>
      <c r="BJ21" s="52" t="str">
        <f t="shared" si="4"/>
        <v>10 to the left</v>
      </c>
      <c r="BK21" s="52" t="str">
        <f t="shared" si="5"/>
        <v>4 lower</v>
      </c>
      <c r="BL21" s="52" t="str">
        <f t="shared" si="6"/>
        <v>8 higher</v>
      </c>
      <c r="BM21" s="52" t="str">
        <f t="shared" si="7"/>
        <v>4-11 longer</v>
      </c>
      <c r="BN21" s="52" t="str">
        <f t="shared" si="15"/>
        <v>4-11 shorter</v>
      </c>
      <c r="BO21" s="52" t="str">
        <f t="shared" si="8"/>
        <v>7-12 shorter</v>
      </c>
      <c r="BP21" s="52" t="str">
        <f t="shared" si="9"/>
        <v>3-6 shorter</v>
      </c>
    </row>
    <row r="22" spans="1:68" s="52" customFormat="1" ht="12.75">
      <c r="A22" s="52">
        <v>33</v>
      </c>
      <c r="B22" s="52" t="s">
        <v>92</v>
      </c>
      <c r="C22" s="52" t="str">
        <f aca="true" t="shared" si="16" ref="C22:C29">B22&amp;" "&amp;D22</f>
        <v>WZMA test03ms</v>
      </c>
      <c r="D22" s="53" t="s">
        <v>94</v>
      </c>
      <c r="E22" s="20" t="s">
        <v>51</v>
      </c>
      <c r="F22" s="54" t="s">
        <v>57</v>
      </c>
      <c r="G22" s="54" t="s">
        <v>57</v>
      </c>
      <c r="H22" s="25" t="s">
        <v>57</v>
      </c>
      <c r="I22" s="25" t="s">
        <v>54</v>
      </c>
      <c r="J22" s="25" t="s">
        <v>55</v>
      </c>
      <c r="K22" s="25" t="s">
        <v>56</v>
      </c>
      <c r="L22" s="25" t="s">
        <v>102</v>
      </c>
      <c r="M22" s="25" t="s">
        <v>57</v>
      </c>
      <c r="N22" s="25" t="s">
        <v>57</v>
      </c>
      <c r="O22" s="25" t="s">
        <v>60</v>
      </c>
      <c r="P22" s="25" t="s">
        <v>56</v>
      </c>
      <c r="Q22" s="25" t="s">
        <v>33</v>
      </c>
      <c r="R22" s="25" t="s">
        <v>80</v>
      </c>
      <c r="S22" s="25" t="s">
        <v>62</v>
      </c>
      <c r="T22" s="25" t="s">
        <v>63</v>
      </c>
      <c r="U22" s="25" t="s">
        <v>64</v>
      </c>
      <c r="V22" s="25" t="s">
        <v>65</v>
      </c>
      <c r="W22" s="25" t="s">
        <v>66</v>
      </c>
      <c r="X22" s="25" t="s">
        <v>74</v>
      </c>
      <c r="Y22" s="25" t="s">
        <v>81</v>
      </c>
      <c r="Z22" s="25" t="s">
        <v>69</v>
      </c>
      <c r="AA22" s="25" t="s">
        <v>57</v>
      </c>
      <c r="AB22" s="25" t="s">
        <v>57</v>
      </c>
      <c r="AC22" s="25" t="s">
        <v>51</v>
      </c>
      <c r="AD22" s="55">
        <v>1</v>
      </c>
      <c r="AE22" s="55" t="s">
        <v>103</v>
      </c>
      <c r="AG22" s="52">
        <f>'[1]landmarks data'!AB14</f>
        <v>0</v>
      </c>
      <c r="AH22" s="52">
        <f>'[1]landmarks data'!AC14</f>
        <v>159</v>
      </c>
      <c r="AI22" s="52">
        <f>'[1]landmarks data'!AD14</f>
        <v>0</v>
      </c>
      <c r="AJ22" s="52">
        <f>'[1]landmarks data'!AE14</f>
        <v>8</v>
      </c>
      <c r="AK22" s="52">
        <f>'[1]landmarks data'!AF14</f>
        <v>154</v>
      </c>
      <c r="AL22" s="52">
        <f>'[1]landmarks data'!AG14</f>
        <v>160</v>
      </c>
      <c r="AM22" s="52">
        <f>'[1]landmarks data'!AH14</f>
        <v>119</v>
      </c>
      <c r="AN22" s="52">
        <f>'[1]landmarks data'!AI14</f>
        <v>173</v>
      </c>
      <c r="AO22" s="52">
        <f>'[1]landmarks data'!AJ14</f>
        <v>116</v>
      </c>
      <c r="AP22" s="52">
        <f>'[1]landmarks data'!AK14</f>
        <v>22</v>
      </c>
      <c r="AQ22" s="52">
        <f>'[1]landmarks data'!AL14</f>
        <v>-28</v>
      </c>
      <c r="AR22" s="52">
        <f>'[1]landmarks data'!AM14</f>
        <v>28</v>
      </c>
      <c r="AS22" s="52">
        <f>'[1]landmarks data'!AN14</f>
        <v>0</v>
      </c>
      <c r="AT22" s="52">
        <f>'[1]landmarks data'!AO14</f>
        <v>29</v>
      </c>
      <c r="AU22" s="52">
        <f>'[1]landmarks data'!AP14</f>
        <v>60</v>
      </c>
      <c r="AV22" s="52">
        <f>'[1]landmarks data'!AQ14</f>
        <v>-2</v>
      </c>
      <c r="AW22" s="52">
        <f>'[1]landmarks data'!AR14</f>
        <v>28</v>
      </c>
      <c r="AX22" s="52">
        <f>'[1]landmarks data'!AS14</f>
        <v>33</v>
      </c>
      <c r="AY22" s="52">
        <f>'[1]landmarks data'!AT14</f>
        <v>112</v>
      </c>
      <c r="AZ22" s="52">
        <f>'[1]landmarks data'!AU14</f>
        <v>132</v>
      </c>
      <c r="BA22" s="52">
        <f>'[1]landmarks data'!AV14</f>
        <v>136</v>
      </c>
      <c r="BB22" s="52">
        <f>'[1]landmarks data'!AW14</f>
        <v>131</v>
      </c>
      <c r="BC22" s="52">
        <f>'[1]landmarks data'!AX14</f>
        <v>116</v>
      </c>
      <c r="BD22" s="52">
        <f>'[1]landmarks data'!AY14</f>
        <v>96</v>
      </c>
      <c r="BE22" s="52" t="str">
        <f t="shared" si="0"/>
        <v>3-1 shorter</v>
      </c>
      <c r="BF22" s="52" t="str">
        <f aca="true" t="shared" si="17" ref="BF22:BF29">IF((AI22-AQ22)&gt;$BR$5,"3 to the right",IF((AI22-AQ22)&lt;-$BR$5,"3 to the left",IF(ABS(($AI22-$AQ22))&lt;=$BS$5,"vertically colinear","undecidable")))</f>
        <v>3 to the right</v>
      </c>
      <c r="BG22" s="52" t="str">
        <f t="shared" si="1"/>
        <v>6 to the right</v>
      </c>
      <c r="BH22" s="52" t="str">
        <f t="shared" si="2"/>
        <v>6 to the left</v>
      </c>
      <c r="BI22" s="52" t="str">
        <f t="shared" si="3"/>
        <v>7 to the left</v>
      </c>
      <c r="BJ22" s="52" t="str">
        <f t="shared" si="4"/>
        <v>10 to the left</v>
      </c>
      <c r="BK22" s="52" t="str">
        <f t="shared" si="5"/>
        <v>4 higher</v>
      </c>
      <c r="BL22" s="52" t="str">
        <f t="shared" si="6"/>
        <v>8 lower</v>
      </c>
      <c r="BM22" s="52" t="str">
        <f t="shared" si="7"/>
        <v>4-11 shorter</v>
      </c>
      <c r="BN22" s="52" t="str">
        <f aca="true" t="shared" si="18" ref="BN22:BN29">IF(($BC22-$AV22)-($AO22-$AP22)&gt;$BR$5,"4-11 shorter",IF((BC22-$AV22)-($AO22-$AP22)&lt;-$BR$5,"4-11 longer",IF(ABS(($BC22-$AV22)-($AO22-$AP22))&lt;=$BS$5,"identical","undecidable")))</f>
        <v>4-11 shorter</v>
      </c>
      <c r="BO22" s="52" t="str">
        <f t="shared" si="8"/>
        <v>7-12 shorter</v>
      </c>
      <c r="BP22" s="52" t="str">
        <f t="shared" si="9"/>
        <v>3-6 shorter</v>
      </c>
    </row>
    <row r="23" spans="1:68" s="52" customFormat="1" ht="12.75">
      <c r="A23" s="52">
        <v>34</v>
      </c>
      <c r="B23" s="52" t="s">
        <v>50</v>
      </c>
      <c r="C23" s="52" t="str">
        <f t="shared" si="16"/>
        <v>WILC test03_mvd</v>
      </c>
      <c r="D23" s="53" t="s">
        <v>109</v>
      </c>
      <c r="E23" s="20" t="s">
        <v>51</v>
      </c>
      <c r="F23" s="54" t="s">
        <v>52</v>
      </c>
      <c r="G23" s="54" t="s">
        <v>52</v>
      </c>
      <c r="H23" s="25" t="s">
        <v>113</v>
      </c>
      <c r="I23" s="25" t="s">
        <v>54</v>
      </c>
      <c r="J23" s="25" t="s">
        <v>64</v>
      </c>
      <c r="K23" s="25" t="s">
        <v>56</v>
      </c>
      <c r="L23" s="25" t="s">
        <v>82</v>
      </c>
      <c r="M23" s="25" t="s">
        <v>82</v>
      </c>
      <c r="N23" s="25" t="s">
        <v>76</v>
      </c>
      <c r="O23" s="25" t="s">
        <v>77</v>
      </c>
      <c r="P23" s="25" t="s">
        <v>56</v>
      </c>
      <c r="Q23" s="25" t="s">
        <v>33</v>
      </c>
      <c r="R23" s="25" t="s">
        <v>80</v>
      </c>
      <c r="S23" s="25" t="s">
        <v>62</v>
      </c>
      <c r="T23" s="25" t="s">
        <v>64</v>
      </c>
      <c r="U23" s="25" t="s">
        <v>64</v>
      </c>
      <c r="V23" s="25" t="s">
        <v>65</v>
      </c>
      <c r="W23" s="25" t="s">
        <v>66</v>
      </c>
      <c r="X23" s="25" t="s">
        <v>74</v>
      </c>
      <c r="Y23" s="25" t="s">
        <v>81</v>
      </c>
      <c r="Z23" s="25" t="s">
        <v>57</v>
      </c>
      <c r="AA23" s="25" t="s">
        <v>57</v>
      </c>
      <c r="AB23" s="25" t="s">
        <v>57</v>
      </c>
      <c r="AC23" s="25" t="s">
        <v>51</v>
      </c>
      <c r="AD23" s="55">
        <v>1</v>
      </c>
      <c r="AE23" s="55" t="s">
        <v>103</v>
      </c>
      <c r="AG23" s="52">
        <f>'[1]landmarks data'!AB15</f>
        <v>0</v>
      </c>
      <c r="AH23" s="52">
        <f>'[1]landmarks data'!AC15</f>
        <v>160</v>
      </c>
      <c r="AI23" s="52">
        <f>'[1]landmarks data'!AD15</f>
        <v>0</v>
      </c>
      <c r="AJ23" s="52">
        <f>'[1]landmarks data'!AE15</f>
        <v>7</v>
      </c>
      <c r="AK23" s="52">
        <f>'[1]landmarks data'!AF15</f>
        <v>150</v>
      </c>
      <c r="AL23" s="52">
        <f>'[1]landmarks data'!AG15</f>
        <v>157</v>
      </c>
      <c r="AM23" s="52">
        <f>'[1]landmarks data'!AH15</f>
        <v>137</v>
      </c>
      <c r="AN23" s="52">
        <f>'[1]landmarks data'!AI15</f>
        <v>195</v>
      </c>
      <c r="AO23" s="52">
        <f>'[1]landmarks data'!AJ15</f>
        <v>140</v>
      </c>
      <c r="AP23" s="52">
        <f>'[1]landmarks data'!AK15</f>
        <v>46</v>
      </c>
      <c r="AQ23" s="52">
        <f>'[1]landmarks data'!AL15</f>
        <v>-6</v>
      </c>
      <c r="AR23" s="52">
        <f>'[1]landmarks data'!AM15</f>
        <v>46</v>
      </c>
      <c r="AS23" s="52">
        <f>'[1]landmarks data'!AN15</f>
        <v>0</v>
      </c>
      <c r="AT23" s="52">
        <f>'[1]landmarks data'!AO15</f>
        <v>-32</v>
      </c>
      <c r="AU23" s="52">
        <f>'[1]landmarks data'!AP15</f>
        <v>6</v>
      </c>
      <c r="AV23" s="52">
        <f>'[1]landmarks data'!AQ15</f>
        <v>-2</v>
      </c>
      <c r="AW23" s="52">
        <f>'[1]landmarks data'!AR15</f>
        <v>-33</v>
      </c>
      <c r="AX23" s="52">
        <f>'[1]landmarks data'!AS15</f>
        <v>25</v>
      </c>
      <c r="AY23" s="52">
        <f>'[1]landmarks data'!AT15</f>
        <v>62</v>
      </c>
      <c r="AZ23" s="52">
        <f>'[1]landmarks data'!AU15</f>
        <v>81</v>
      </c>
      <c r="BA23" s="52">
        <f>'[1]landmarks data'!AV15</f>
        <v>95</v>
      </c>
      <c r="BB23" s="52">
        <f>'[1]landmarks data'!AW15</f>
        <v>109</v>
      </c>
      <c r="BC23" s="52">
        <f>'[1]landmarks data'!AX15</f>
        <v>104</v>
      </c>
      <c r="BD23" s="52">
        <f>'[1]landmarks data'!AY15</f>
        <v>86</v>
      </c>
      <c r="BE23" s="52" t="str">
        <f t="shared" si="0"/>
        <v>3-1 longer</v>
      </c>
      <c r="BF23" s="52" t="str">
        <f t="shared" si="17"/>
        <v>3 to the right</v>
      </c>
      <c r="BG23" s="52" t="str">
        <f t="shared" si="1"/>
        <v>6 to the right</v>
      </c>
      <c r="BH23" s="52" t="str">
        <f t="shared" si="2"/>
        <v>6 to the left</v>
      </c>
      <c r="BI23" s="52" t="str">
        <f t="shared" si="3"/>
        <v>7 to the right</v>
      </c>
      <c r="BJ23" s="52" t="str">
        <f t="shared" si="4"/>
        <v>vertically colinear</v>
      </c>
      <c r="BK23" s="52" t="str">
        <f t="shared" si="5"/>
        <v>4 lower</v>
      </c>
      <c r="BL23" s="52" t="str">
        <f t="shared" si="6"/>
        <v>8 higher</v>
      </c>
      <c r="BM23" s="52" t="str">
        <f t="shared" si="7"/>
        <v>4-11 longer</v>
      </c>
      <c r="BN23" s="52" t="str">
        <f t="shared" si="18"/>
        <v>4-11 shorter</v>
      </c>
      <c r="BO23" s="52" t="str">
        <f t="shared" si="8"/>
        <v>7-12 shorter</v>
      </c>
      <c r="BP23" s="52" t="str">
        <f t="shared" si="9"/>
        <v>3-6 shorter</v>
      </c>
    </row>
    <row r="24" spans="1:68" s="52" customFormat="1" ht="12.75">
      <c r="A24" s="52">
        <v>35</v>
      </c>
      <c r="B24" s="52" t="s">
        <v>114</v>
      </c>
      <c r="C24" s="52" t="str">
        <f>B24&amp;" "&amp;D24</f>
        <v>POL test03-vlad</v>
      </c>
      <c r="D24" s="53" t="s">
        <v>117</v>
      </c>
      <c r="E24" s="20" t="s">
        <v>51</v>
      </c>
      <c r="F24" s="54" t="s">
        <v>52</v>
      </c>
      <c r="G24" s="54" t="s">
        <v>52</v>
      </c>
      <c r="H24" s="25" t="s">
        <v>53</v>
      </c>
      <c r="I24" s="25" t="s">
        <v>54</v>
      </c>
      <c r="J24" s="25" t="s">
        <v>55</v>
      </c>
      <c r="K24" s="25" t="s">
        <v>56</v>
      </c>
      <c r="L24" s="25" t="s">
        <v>102</v>
      </c>
      <c r="M24" s="25" t="s">
        <v>79</v>
      </c>
      <c r="N24" s="25" t="s">
        <v>76</v>
      </c>
      <c r="O24" s="25" t="s">
        <v>60</v>
      </c>
      <c r="P24" s="25" t="s">
        <v>56</v>
      </c>
      <c r="Q24" s="25" t="s">
        <v>33</v>
      </c>
      <c r="R24" s="25" t="s">
        <v>80</v>
      </c>
      <c r="S24" s="25" t="s">
        <v>62</v>
      </c>
      <c r="T24" s="25" t="s">
        <v>63</v>
      </c>
      <c r="U24" s="25" t="s">
        <v>64</v>
      </c>
      <c r="V24" s="25" t="s">
        <v>65</v>
      </c>
      <c r="W24" s="25" t="s">
        <v>66</v>
      </c>
      <c r="X24" s="25" t="s">
        <v>67</v>
      </c>
      <c r="Y24" s="25" t="s">
        <v>81</v>
      </c>
      <c r="Z24" s="25" t="s">
        <v>69</v>
      </c>
      <c r="AA24" s="25" t="s">
        <v>70</v>
      </c>
      <c r="AB24" s="25" t="s">
        <v>70</v>
      </c>
      <c r="AC24" s="25" t="s">
        <v>51</v>
      </c>
      <c r="AD24" s="55">
        <v>2</v>
      </c>
      <c r="AE24" s="55" t="s">
        <v>71</v>
      </c>
      <c r="AG24" s="52">
        <f>'[1]landmarks data'!AB16</f>
        <v>0</v>
      </c>
      <c r="AH24" s="52">
        <f>'[1]landmarks data'!AC16</f>
        <v>161</v>
      </c>
      <c r="AI24" s="52">
        <f>'[1]landmarks data'!AD16</f>
        <v>7</v>
      </c>
      <c r="AJ24" s="52">
        <f>'[1]landmarks data'!AE16</f>
        <v>13</v>
      </c>
      <c r="AK24" s="52">
        <f>'[1]landmarks data'!AF16</f>
        <v>153</v>
      </c>
      <c r="AL24" s="52">
        <f>'[1]landmarks data'!AG16</f>
        <v>157</v>
      </c>
      <c r="AM24" s="52">
        <f>'[1]landmarks data'!AH16</f>
        <v>123</v>
      </c>
      <c r="AN24" s="52">
        <f>'[1]landmarks data'!AI16</f>
        <v>174</v>
      </c>
      <c r="AO24" s="52">
        <f>'[1]landmarks data'!AJ16</f>
        <v>123</v>
      </c>
      <c r="AP24" s="52">
        <f>'[1]landmarks data'!AK16</f>
        <v>27</v>
      </c>
      <c r="AQ24" s="52">
        <f>'[1]landmarks data'!AL16</f>
        <v>-23</v>
      </c>
      <c r="AR24" s="52">
        <f>'[1]landmarks data'!AM16</f>
        <v>33</v>
      </c>
      <c r="AS24" s="52">
        <f>'[1]landmarks data'!AN16</f>
        <v>0</v>
      </c>
      <c r="AT24" s="52">
        <f>'[1]landmarks data'!AO16</f>
        <v>26</v>
      </c>
      <c r="AU24" s="52">
        <f>'[1]landmarks data'!AP16</f>
        <v>52</v>
      </c>
      <c r="AV24" s="52">
        <f>'[1]landmarks data'!AQ16</f>
        <v>-1</v>
      </c>
      <c r="AW24" s="52">
        <f>'[1]landmarks data'!AR16</f>
        <v>24</v>
      </c>
      <c r="AX24" s="52">
        <f>'[1]landmarks data'!AS16</f>
        <v>29</v>
      </c>
      <c r="AY24" s="52">
        <f>'[1]landmarks data'!AT16</f>
        <v>115</v>
      </c>
      <c r="AZ24" s="52">
        <f>'[1]landmarks data'!AU16</f>
        <v>132</v>
      </c>
      <c r="BA24" s="52">
        <f>'[1]landmarks data'!AV16</f>
        <v>135</v>
      </c>
      <c r="BB24" s="52">
        <f>'[1]landmarks data'!AW16</f>
        <v>123</v>
      </c>
      <c r="BC24" s="52">
        <f>'[1]landmarks data'!AX16</f>
        <v>111</v>
      </c>
      <c r="BD24" s="52">
        <f>'[1]landmarks data'!AY16</f>
        <v>95</v>
      </c>
      <c r="BE24" s="52" t="str">
        <f t="shared" si="0"/>
        <v>3-1 shorter</v>
      </c>
      <c r="BF24" s="52" t="str">
        <f t="shared" si="17"/>
        <v>3 to the right</v>
      </c>
      <c r="BG24" s="52" t="str">
        <f t="shared" si="1"/>
        <v>6 to the right</v>
      </c>
      <c r="BH24" s="52" t="str">
        <f t="shared" si="2"/>
        <v>6 to the left</v>
      </c>
      <c r="BI24" s="52" t="str">
        <f t="shared" si="3"/>
        <v>vertically colinear</v>
      </c>
      <c r="BJ24" s="52" t="str">
        <f t="shared" si="4"/>
        <v>10 to the left</v>
      </c>
      <c r="BK24" s="52" t="str">
        <f t="shared" si="5"/>
        <v>4 higher</v>
      </c>
      <c r="BL24" s="52" t="str">
        <f t="shared" si="6"/>
        <v>8 lower</v>
      </c>
      <c r="BM24" s="52" t="str">
        <f t="shared" si="7"/>
        <v>4-11 shorter</v>
      </c>
      <c r="BN24" s="52" t="str">
        <f t="shared" si="18"/>
        <v>4-11 shorter</v>
      </c>
      <c r="BO24" s="52" t="str">
        <f t="shared" si="8"/>
        <v>7-12 shorter</v>
      </c>
      <c r="BP24" s="52" t="str">
        <f t="shared" si="9"/>
        <v>3-6 shorter</v>
      </c>
    </row>
    <row r="25" spans="1:68" s="52" customFormat="1" ht="12.75">
      <c r="A25" s="52">
        <v>36</v>
      </c>
      <c r="B25" s="52" t="s">
        <v>50</v>
      </c>
      <c r="C25" s="52" t="str">
        <f t="shared" si="16"/>
        <v>WILC test03gvt</v>
      </c>
      <c r="D25" s="53" t="s">
        <v>123</v>
      </c>
      <c r="E25" s="20" t="s">
        <v>51</v>
      </c>
      <c r="F25" s="54" t="s">
        <v>52</v>
      </c>
      <c r="G25" s="54" t="s">
        <v>75</v>
      </c>
      <c r="H25" s="25" t="s">
        <v>113</v>
      </c>
      <c r="I25" s="25" t="s">
        <v>54</v>
      </c>
      <c r="J25" s="25" t="s">
        <v>82</v>
      </c>
      <c r="K25" s="25" t="s">
        <v>56</v>
      </c>
      <c r="L25" s="25" t="s">
        <v>82</v>
      </c>
      <c r="M25" s="25" t="s">
        <v>58</v>
      </c>
      <c r="N25" s="25" t="s">
        <v>76</v>
      </c>
      <c r="O25" s="25" t="s">
        <v>77</v>
      </c>
      <c r="P25" s="25" t="s">
        <v>56</v>
      </c>
      <c r="Q25" s="25" t="s">
        <v>33</v>
      </c>
      <c r="R25" s="25" t="s">
        <v>80</v>
      </c>
      <c r="S25" s="25" t="s">
        <v>62</v>
      </c>
      <c r="T25" s="25" t="s">
        <v>83</v>
      </c>
      <c r="U25" s="25" t="s">
        <v>64</v>
      </c>
      <c r="V25" s="25" t="s">
        <v>65</v>
      </c>
      <c r="W25" s="25" t="s">
        <v>66</v>
      </c>
      <c r="X25" s="25" t="s">
        <v>67</v>
      </c>
      <c r="Y25" s="25" t="s">
        <v>81</v>
      </c>
      <c r="Z25" s="25" t="s">
        <v>69</v>
      </c>
      <c r="AA25" s="25" t="s">
        <v>70</v>
      </c>
      <c r="AB25" s="25" t="s">
        <v>70</v>
      </c>
      <c r="AC25" s="25" t="s">
        <v>51</v>
      </c>
      <c r="AD25" s="55">
        <v>2</v>
      </c>
      <c r="AE25" s="55" t="s">
        <v>71</v>
      </c>
      <c r="AG25" s="52">
        <f>'[1]landmarks data'!AB17</f>
        <v>0</v>
      </c>
      <c r="AH25" s="52">
        <f>'[1]landmarks data'!AC17</f>
        <v>157</v>
      </c>
      <c r="AI25" s="52">
        <f>'[1]landmarks data'!AD17</f>
        <v>4</v>
      </c>
      <c r="AJ25" s="52">
        <f>'[1]landmarks data'!AE17</f>
        <v>10</v>
      </c>
      <c r="AK25" s="52">
        <f>'[1]landmarks data'!AF17</f>
        <v>152</v>
      </c>
      <c r="AL25" s="52">
        <f>'[1]landmarks data'!AG17</f>
        <v>158</v>
      </c>
      <c r="AM25" s="52">
        <f>'[1]landmarks data'!AH17</f>
        <v>120</v>
      </c>
      <c r="AN25" s="52">
        <f>'[1]landmarks data'!AI17</f>
        <v>175</v>
      </c>
      <c r="AO25" s="52">
        <f>'[1]landmarks data'!AJ17</f>
        <v>120</v>
      </c>
      <c r="AP25" s="52">
        <f>'[1]landmarks data'!AK17</f>
        <v>20</v>
      </c>
      <c r="AQ25" s="52">
        <f>'[1]landmarks data'!AL17</f>
        <v>-32</v>
      </c>
      <c r="AR25" s="52">
        <f>'[1]landmarks data'!AM17</f>
        <v>27</v>
      </c>
      <c r="AS25" s="52">
        <f>'[1]landmarks data'!AN17</f>
        <v>0</v>
      </c>
      <c r="AT25" s="52">
        <f>'[1]landmarks data'!AO17</f>
        <v>28</v>
      </c>
      <c r="AU25" s="52">
        <f>'[1]landmarks data'!AP17</f>
        <v>54</v>
      </c>
      <c r="AV25" s="52">
        <f>'[1]landmarks data'!AQ17</f>
        <v>-1</v>
      </c>
      <c r="AW25" s="52">
        <f>'[1]landmarks data'!AR17</f>
        <v>26</v>
      </c>
      <c r="AX25" s="52">
        <f>'[1]landmarks data'!AS17</f>
        <v>31</v>
      </c>
      <c r="AY25" s="52">
        <f>'[1]landmarks data'!AT17</f>
        <v>119</v>
      </c>
      <c r="AZ25" s="52">
        <f>'[1]landmarks data'!AU17</f>
        <v>134</v>
      </c>
      <c r="BA25" s="52">
        <f>'[1]landmarks data'!AV17</f>
        <v>136</v>
      </c>
      <c r="BB25" s="52">
        <f>'[1]landmarks data'!AW17</f>
        <v>127</v>
      </c>
      <c r="BC25" s="52">
        <f>'[1]landmarks data'!AX17</f>
        <v>110</v>
      </c>
      <c r="BD25" s="52">
        <f>'[1]landmarks data'!AY17</f>
        <v>96</v>
      </c>
      <c r="BE25" s="52" t="str">
        <f t="shared" si="0"/>
        <v>3-1 shorter</v>
      </c>
      <c r="BF25" s="52" t="str">
        <f t="shared" si="17"/>
        <v>3 to the right</v>
      </c>
      <c r="BG25" s="52" t="str">
        <f t="shared" si="1"/>
        <v>6 to the right</v>
      </c>
      <c r="BH25" s="52" t="str">
        <f t="shared" si="2"/>
        <v>6 to the left</v>
      </c>
      <c r="BI25" s="52" t="str">
        <f t="shared" si="3"/>
        <v>vertically colinear</v>
      </c>
      <c r="BJ25" s="52" t="str">
        <f t="shared" si="4"/>
        <v>10 to the left</v>
      </c>
      <c r="BK25" s="52" t="str">
        <f t="shared" si="5"/>
        <v>4 higher</v>
      </c>
      <c r="BL25" s="52" t="str">
        <f t="shared" si="6"/>
        <v>8 lower</v>
      </c>
      <c r="BM25" s="52" t="str">
        <f t="shared" si="7"/>
        <v>4-11 shorter</v>
      </c>
      <c r="BN25" s="52" t="str">
        <f t="shared" si="18"/>
        <v>4-11 shorter</v>
      </c>
      <c r="BO25" s="52" t="str">
        <f t="shared" si="8"/>
        <v>7-12 shorter</v>
      </c>
      <c r="BP25" s="52" t="str">
        <f t="shared" si="9"/>
        <v>3-6 shorter</v>
      </c>
    </row>
    <row r="26" spans="4:77" s="56" customFormat="1" ht="12.75">
      <c r="D26" s="66"/>
      <c r="E26" s="57"/>
      <c r="F26" s="60"/>
      <c r="G26" s="58" t="s">
        <v>126</v>
      </c>
      <c r="H26" s="58" t="s">
        <v>126</v>
      </c>
      <c r="I26" s="57"/>
      <c r="J26" s="58" t="s">
        <v>127</v>
      </c>
      <c r="K26" s="57"/>
      <c r="L26" s="58" t="s">
        <v>127</v>
      </c>
      <c r="M26" s="58" t="s">
        <v>127</v>
      </c>
      <c r="N26" s="58" t="s">
        <v>126</v>
      </c>
      <c r="O26" s="58">
        <v>2</v>
      </c>
      <c r="P26" s="57"/>
      <c r="Q26" s="59"/>
      <c r="R26" s="57"/>
      <c r="S26" s="57"/>
      <c r="T26" s="58">
        <v>3</v>
      </c>
      <c r="U26" s="57"/>
      <c r="V26" s="57"/>
      <c r="W26" s="58">
        <v>2</v>
      </c>
      <c r="X26" s="58">
        <v>2</v>
      </c>
      <c r="Y26" s="57"/>
      <c r="Z26" s="59"/>
      <c r="AA26" s="59"/>
      <c r="AB26" s="59"/>
      <c r="AC26" s="57"/>
      <c r="AD26" s="58">
        <v>2</v>
      </c>
      <c r="AE26" s="58">
        <v>2</v>
      </c>
      <c r="BW26" s="90">
        <v>10</v>
      </c>
      <c r="BX26" s="91">
        <v>5</v>
      </c>
      <c r="BY26" s="92">
        <v>12</v>
      </c>
    </row>
    <row r="27" spans="4:31" s="86" customFormat="1" ht="12.75">
      <c r="D27" s="87"/>
      <c r="E27" s="88"/>
      <c r="F27" s="89">
        <v>1</v>
      </c>
      <c r="G27" s="89">
        <v>2</v>
      </c>
      <c r="H27" s="88"/>
      <c r="I27" s="88"/>
      <c r="J27" s="88"/>
      <c r="K27" s="88"/>
      <c r="L27" s="89"/>
      <c r="M27" s="88"/>
      <c r="N27" s="88"/>
      <c r="O27" s="88"/>
      <c r="P27" s="88"/>
      <c r="Q27" s="88"/>
      <c r="R27" s="89"/>
      <c r="S27" s="88"/>
      <c r="T27" s="89"/>
      <c r="U27" s="88"/>
      <c r="V27" s="88"/>
      <c r="W27" s="88"/>
      <c r="X27" s="88"/>
      <c r="Y27" s="89"/>
      <c r="Z27" s="88"/>
      <c r="AA27" s="88"/>
      <c r="AB27" s="88"/>
      <c r="AC27" s="88"/>
      <c r="AD27" s="89"/>
      <c r="AE27" s="89"/>
    </row>
    <row r="28" spans="1:31" s="54" customFormat="1" ht="12.75">
      <c r="A28" s="65">
        <v>41</v>
      </c>
      <c r="B28" s="65" t="s">
        <v>50</v>
      </c>
      <c r="C28" s="65" t="str">
        <f t="shared" si="16"/>
        <v>WILC 04094</v>
      </c>
      <c r="D28" s="51" t="s">
        <v>88</v>
      </c>
      <c r="E28" s="25" t="s">
        <v>51</v>
      </c>
      <c r="F28" s="54" t="s">
        <v>52</v>
      </c>
      <c r="G28" s="54" t="s">
        <v>52</v>
      </c>
      <c r="H28" s="25" t="s">
        <v>53</v>
      </c>
      <c r="I28" s="25" t="s">
        <v>54</v>
      </c>
      <c r="J28" s="25" t="s">
        <v>55</v>
      </c>
      <c r="K28" s="25" t="s">
        <v>56</v>
      </c>
      <c r="L28" s="25" t="s">
        <v>64</v>
      </c>
      <c r="M28" s="25" t="s">
        <v>57</v>
      </c>
      <c r="N28" s="25" t="s">
        <v>72</v>
      </c>
      <c r="O28" s="25" t="s">
        <v>77</v>
      </c>
      <c r="P28" s="25" t="s">
        <v>56</v>
      </c>
      <c r="Q28" s="25" t="s">
        <v>57</v>
      </c>
      <c r="R28" s="25" t="s">
        <v>61</v>
      </c>
      <c r="S28" s="25" t="s">
        <v>62</v>
      </c>
      <c r="T28" s="25" t="s">
        <v>73</v>
      </c>
      <c r="U28" s="25" t="s">
        <v>64</v>
      </c>
      <c r="V28" s="25" t="s">
        <v>65</v>
      </c>
      <c r="W28" s="25" t="s">
        <v>66</v>
      </c>
      <c r="X28" s="25" t="s">
        <v>67</v>
      </c>
      <c r="Y28" s="25" t="s">
        <v>68</v>
      </c>
      <c r="Z28" s="25" t="s">
        <v>89</v>
      </c>
      <c r="AA28" s="25" t="s">
        <v>70</v>
      </c>
      <c r="AB28" s="25" t="s">
        <v>70</v>
      </c>
      <c r="AC28" s="25" t="s">
        <v>51</v>
      </c>
      <c r="AD28" s="55">
        <v>2</v>
      </c>
      <c r="AE28" s="55" t="s">
        <v>71</v>
      </c>
    </row>
    <row r="29" spans="1:68" s="52" customFormat="1" ht="12.75">
      <c r="A29" s="52">
        <v>42</v>
      </c>
      <c r="B29" s="52" t="s">
        <v>50</v>
      </c>
      <c r="C29" s="52" t="str">
        <f t="shared" si="16"/>
        <v>WILC test04ef</v>
      </c>
      <c r="D29" s="53" t="s">
        <v>100</v>
      </c>
      <c r="E29" s="20" t="s">
        <v>51</v>
      </c>
      <c r="F29" s="54" t="s">
        <v>52</v>
      </c>
      <c r="G29" s="54" t="s">
        <v>52</v>
      </c>
      <c r="H29" s="25" t="s">
        <v>53</v>
      </c>
      <c r="I29" s="25" t="s">
        <v>54</v>
      </c>
      <c r="J29" s="25" t="s">
        <v>82</v>
      </c>
      <c r="K29" s="25" t="s">
        <v>56</v>
      </c>
      <c r="L29" s="25" t="s">
        <v>82</v>
      </c>
      <c r="M29" s="25" t="s">
        <v>82</v>
      </c>
      <c r="N29" s="25" t="s">
        <v>72</v>
      </c>
      <c r="O29" s="25" t="s">
        <v>77</v>
      </c>
      <c r="P29" s="25" t="s">
        <v>56</v>
      </c>
      <c r="Q29" s="25" t="s">
        <v>33</v>
      </c>
      <c r="R29" s="25" t="s">
        <v>80</v>
      </c>
      <c r="S29" s="25" t="s">
        <v>62</v>
      </c>
      <c r="T29" s="25" t="s">
        <v>64</v>
      </c>
      <c r="U29" s="25" t="s">
        <v>64</v>
      </c>
      <c r="V29" s="25" t="s">
        <v>65</v>
      </c>
      <c r="W29" s="25" t="s">
        <v>66</v>
      </c>
      <c r="X29" s="25" t="s">
        <v>67</v>
      </c>
      <c r="Y29" s="25" t="s">
        <v>81</v>
      </c>
      <c r="Z29" s="25" t="s">
        <v>69</v>
      </c>
      <c r="AA29" s="25" t="s">
        <v>70</v>
      </c>
      <c r="AB29" s="25" t="s">
        <v>70</v>
      </c>
      <c r="AC29" s="25" t="s">
        <v>51</v>
      </c>
      <c r="AD29" s="55">
        <v>2</v>
      </c>
      <c r="AE29" s="55" t="s">
        <v>71</v>
      </c>
      <c r="AG29" s="52">
        <f>'[1]landmarks data'!AB18</f>
        <v>0</v>
      </c>
      <c r="AH29" s="52">
        <f>'[1]landmarks data'!AC18</f>
        <v>158</v>
      </c>
      <c r="AI29" s="52">
        <f>'[1]landmarks data'!AD18</f>
        <v>-1</v>
      </c>
      <c r="AJ29" s="52">
        <f>'[1]landmarks data'!AE18</f>
        <v>6</v>
      </c>
      <c r="AK29" s="52">
        <f>'[1]landmarks data'!AF18</f>
        <v>155</v>
      </c>
      <c r="AL29" s="52">
        <f>'[1]landmarks data'!AG18</f>
        <v>159</v>
      </c>
      <c r="AM29" s="52">
        <f>'[1]landmarks data'!AH18</f>
        <v>104</v>
      </c>
      <c r="AN29" s="52">
        <f>'[1]landmarks data'!AI18</f>
        <v>159</v>
      </c>
      <c r="AO29" s="52">
        <f>'[1]landmarks data'!AJ18</f>
        <v>112</v>
      </c>
      <c r="AP29" s="52">
        <f>'[1]landmarks data'!AK18</f>
        <v>24</v>
      </c>
      <c r="AQ29" s="52">
        <f>'[1]landmarks data'!AL18</f>
        <v>-17</v>
      </c>
      <c r="AR29" s="52">
        <f>'[1]landmarks data'!AM18</f>
        <v>39</v>
      </c>
      <c r="AS29" s="52">
        <f>'[1]landmarks data'!AN18</f>
        <v>0</v>
      </c>
      <c r="AT29" s="52">
        <f>'[1]landmarks data'!AO18</f>
        <v>10</v>
      </c>
      <c r="AU29" s="52">
        <f>'[1]landmarks data'!AP18</f>
        <v>2</v>
      </c>
      <c r="AV29" s="52">
        <f>'[1]landmarks data'!AQ18</f>
        <v>0</v>
      </c>
      <c r="AW29" s="52">
        <f>'[1]landmarks data'!AR18</f>
        <v>9</v>
      </c>
      <c r="AX29" s="52">
        <f>'[1]landmarks data'!AS18</f>
        <v>12</v>
      </c>
      <c r="AY29" s="52">
        <f>'[1]landmarks data'!AT18</f>
        <v>87</v>
      </c>
      <c r="AZ29" s="52">
        <f>'[1]landmarks data'!AU18</f>
        <v>103</v>
      </c>
      <c r="BA29" s="52">
        <f>'[1]landmarks data'!AV18</f>
        <v>114</v>
      </c>
      <c r="BB29" s="52">
        <f>'[1]landmarks data'!AW18</f>
        <v>116</v>
      </c>
      <c r="BC29" s="52">
        <f>'[1]landmarks data'!AX18</f>
        <v>88</v>
      </c>
      <c r="BD29" s="52">
        <f>'[1]landmarks data'!AY18</f>
        <v>88</v>
      </c>
      <c r="BE29" s="52" t="str">
        <f t="shared" si="0"/>
        <v>identical</v>
      </c>
      <c r="BF29" s="52" t="str">
        <f t="shared" si="17"/>
        <v>3 to the right</v>
      </c>
      <c r="BG29" s="52" t="str">
        <f t="shared" si="1"/>
        <v>vertically colinear</v>
      </c>
      <c r="BH29" s="52" t="str">
        <f t="shared" si="2"/>
        <v>6 to the left</v>
      </c>
      <c r="BI29" s="52" t="str">
        <f t="shared" si="3"/>
        <v>7 to the right</v>
      </c>
      <c r="BJ29" s="52" t="str">
        <f t="shared" si="4"/>
        <v>10 to the left</v>
      </c>
      <c r="BK29" s="52" t="str">
        <f t="shared" si="5"/>
        <v>4 higher</v>
      </c>
      <c r="BL29" s="52" t="str">
        <f t="shared" si="6"/>
        <v>8 lower</v>
      </c>
      <c r="BM29" s="52" t="str">
        <f t="shared" si="7"/>
        <v>4-11 longer</v>
      </c>
      <c r="BN29" s="52" t="str">
        <f t="shared" si="18"/>
        <v>identical</v>
      </c>
      <c r="BO29" s="52" t="str">
        <f t="shared" si="8"/>
        <v>7-12 shorter</v>
      </c>
      <c r="BP29" s="52" t="str">
        <f t="shared" si="9"/>
        <v>3-6 shorter</v>
      </c>
    </row>
    <row r="30" spans="1:68" s="52" customFormat="1" ht="12.75">
      <c r="A30" s="52">
        <v>43</v>
      </c>
      <c r="B30" s="52" t="s">
        <v>92</v>
      </c>
      <c r="C30" s="52" t="str">
        <f aca="true" t="shared" si="19" ref="C30:C37">B30&amp;" "&amp;D30</f>
        <v>WZMA test04ms</v>
      </c>
      <c r="D30" s="53" t="s">
        <v>96</v>
      </c>
      <c r="E30" s="20" t="s">
        <v>51</v>
      </c>
      <c r="F30" s="54" t="s">
        <v>52</v>
      </c>
      <c r="G30" s="54" t="s">
        <v>52</v>
      </c>
      <c r="H30" s="25" t="s">
        <v>53</v>
      </c>
      <c r="I30" s="25" t="s">
        <v>54</v>
      </c>
      <c r="J30" s="25" t="s">
        <v>55</v>
      </c>
      <c r="K30" s="25" t="s">
        <v>56</v>
      </c>
      <c r="L30" s="25" t="s">
        <v>102</v>
      </c>
      <c r="M30" s="25" t="s">
        <v>57</v>
      </c>
      <c r="N30" s="25" t="s">
        <v>57</v>
      </c>
      <c r="O30" s="25" t="s">
        <v>57</v>
      </c>
      <c r="P30" s="25" t="s">
        <v>56</v>
      </c>
      <c r="Q30" s="25" t="s">
        <v>33</v>
      </c>
      <c r="R30" s="25" t="s">
        <v>80</v>
      </c>
      <c r="S30" s="25" t="s">
        <v>62</v>
      </c>
      <c r="T30" s="25" t="s">
        <v>73</v>
      </c>
      <c r="U30" s="25" t="s">
        <v>64</v>
      </c>
      <c r="V30" s="25" t="s">
        <v>65</v>
      </c>
      <c r="W30" s="25" t="s">
        <v>66</v>
      </c>
      <c r="X30" s="25" t="s">
        <v>74</v>
      </c>
      <c r="Y30" s="25" t="s">
        <v>81</v>
      </c>
      <c r="Z30" s="25" t="s">
        <v>69</v>
      </c>
      <c r="AA30" s="25" t="s">
        <v>57</v>
      </c>
      <c r="AB30" s="25" t="s">
        <v>57</v>
      </c>
      <c r="AC30" s="25" t="s">
        <v>51</v>
      </c>
      <c r="AD30" s="55">
        <v>1</v>
      </c>
      <c r="AE30" s="55" t="s">
        <v>103</v>
      </c>
      <c r="AG30" s="52">
        <f>'[1]landmarks data'!AB19</f>
        <v>0</v>
      </c>
      <c r="AH30" s="52">
        <f>'[1]landmarks data'!AC19</f>
        <v>140</v>
      </c>
      <c r="AI30" s="52">
        <f>'[1]landmarks data'!AD19</f>
        <v>18</v>
      </c>
      <c r="AJ30" s="52">
        <f>'[1]landmarks data'!AE19</f>
        <v>19</v>
      </c>
      <c r="AK30" s="52">
        <f>'[1]landmarks data'!AF19</f>
        <v>121</v>
      </c>
      <c r="AL30" s="52">
        <f>'[1]landmarks data'!AG19</f>
        <v>126</v>
      </c>
      <c r="AM30" s="52">
        <f>'[1]landmarks data'!AH19</f>
        <v>103</v>
      </c>
      <c r="AN30" s="52">
        <f>'[1]landmarks data'!AI19</f>
        <v>153</v>
      </c>
      <c r="AO30" s="52">
        <f>'[1]landmarks data'!AJ19</f>
        <v>117</v>
      </c>
      <c r="AP30" s="52">
        <f>'[1]landmarks data'!AK19</f>
        <v>31</v>
      </c>
      <c r="AQ30" s="52">
        <f>'[1]landmarks data'!AL19</f>
        <v>-14</v>
      </c>
      <c r="AR30" s="52">
        <f>'[1]landmarks data'!AM19</f>
        <v>32</v>
      </c>
      <c r="AS30" s="52">
        <f>'[1]landmarks data'!AN19</f>
        <v>0</v>
      </c>
      <c r="AT30" s="52">
        <f>'[1]landmarks data'!AO19</f>
        <v>-21</v>
      </c>
      <c r="AU30" s="52">
        <f>'[1]landmarks data'!AP19</f>
        <v>1</v>
      </c>
      <c r="AV30" s="52">
        <f>'[1]landmarks data'!AQ19</f>
        <v>-1</v>
      </c>
      <c r="AW30" s="52">
        <f>'[1]landmarks data'!AR19</f>
        <v>-22</v>
      </c>
      <c r="AX30" s="52">
        <f>'[1]landmarks data'!AS19</f>
        <v>-18</v>
      </c>
      <c r="AY30" s="52">
        <f>'[1]landmarks data'!AT19</f>
        <v>85</v>
      </c>
      <c r="AZ30" s="52">
        <f>'[1]landmarks data'!AU19</f>
        <v>92</v>
      </c>
      <c r="BA30" s="52">
        <f>'[1]landmarks data'!AV19</f>
        <v>117</v>
      </c>
      <c r="BB30" s="52">
        <f>'[1]landmarks data'!AW19</f>
        <v>134</v>
      </c>
      <c r="BC30" s="52">
        <f>'[1]landmarks data'!AX19</f>
        <v>125</v>
      </c>
      <c r="BD30" s="52">
        <f>'[1]landmarks data'!AY19</f>
        <v>95</v>
      </c>
      <c r="BE30" s="52" t="str">
        <f t="shared" si="0"/>
        <v>3-1 shorter</v>
      </c>
      <c r="BF30" s="52" t="str">
        <f aca="true" t="shared" si="20" ref="BF30:BF37">IF((AI30-AQ30)&gt;$BR$5,"3 to the right",IF((AI30-AQ30)&lt;-$BR$5,"3 to the left",IF(ABS(($AI30-$AQ30))&lt;=$BS$5,"vertically colinear","undecidable")))</f>
        <v>3 to the right</v>
      </c>
      <c r="BG30" s="52" t="str">
        <f t="shared" si="1"/>
        <v>6 to the right</v>
      </c>
      <c r="BH30" s="52" t="str">
        <f t="shared" si="2"/>
        <v>6 to the left</v>
      </c>
      <c r="BI30" s="52" t="str">
        <f t="shared" si="3"/>
        <v>7 to the right</v>
      </c>
      <c r="BJ30" s="52" t="str">
        <f t="shared" si="4"/>
        <v>10 to the left</v>
      </c>
      <c r="BK30" s="52" t="str">
        <f t="shared" si="5"/>
        <v>4 lower</v>
      </c>
      <c r="BL30" s="52" t="str">
        <f t="shared" si="6"/>
        <v>8 higher</v>
      </c>
      <c r="BM30" s="52" t="str">
        <f t="shared" si="7"/>
        <v>4-11 shorter</v>
      </c>
      <c r="BN30" s="52" t="str">
        <f aca="true" t="shared" si="21" ref="BN30:BN37">IF(($BC30-$AV30)-($AO30-$AP30)&gt;$BR$5,"4-11 shorter",IF((BC30-$AV30)-($AO30-$AP30)&lt;-$BR$5,"4-11 longer",IF(ABS(($BC30-$AV30)-($AO30-$AP30))&lt;=$BS$5,"identical","undecidable")))</f>
        <v>4-11 shorter</v>
      </c>
      <c r="BO30" s="52" t="str">
        <f t="shared" si="8"/>
        <v>7-12 longer</v>
      </c>
      <c r="BP30" s="52" t="str">
        <f t="shared" si="9"/>
        <v>3-6 shorter</v>
      </c>
    </row>
    <row r="31" spans="1:68" s="52" customFormat="1" ht="12.75">
      <c r="A31" s="52">
        <v>44</v>
      </c>
      <c r="B31" s="52" t="s">
        <v>50</v>
      </c>
      <c r="C31" s="52" t="str">
        <f t="shared" si="19"/>
        <v>WILC test04_mvd</v>
      </c>
      <c r="D31" s="53" t="s">
        <v>110</v>
      </c>
      <c r="E31" s="20" t="s">
        <v>51</v>
      </c>
      <c r="F31" s="54" t="s">
        <v>52</v>
      </c>
      <c r="G31" s="54" t="s">
        <v>52</v>
      </c>
      <c r="H31" s="25" t="s">
        <v>53</v>
      </c>
      <c r="I31" s="25" t="s">
        <v>54</v>
      </c>
      <c r="J31" s="25" t="s">
        <v>55</v>
      </c>
      <c r="K31" s="25" t="s">
        <v>56</v>
      </c>
      <c r="L31" s="25" t="s">
        <v>82</v>
      </c>
      <c r="M31" s="25" t="s">
        <v>82</v>
      </c>
      <c r="N31" s="25" t="s">
        <v>70</v>
      </c>
      <c r="O31" s="25" t="s">
        <v>57</v>
      </c>
      <c r="P31" s="25" t="s">
        <v>104</v>
      </c>
      <c r="Q31" s="25" t="s">
        <v>33</v>
      </c>
      <c r="R31" s="25" t="s">
        <v>80</v>
      </c>
      <c r="S31" s="25" t="s">
        <v>62</v>
      </c>
      <c r="T31" s="25" t="s">
        <v>73</v>
      </c>
      <c r="U31" s="25" t="s">
        <v>64</v>
      </c>
      <c r="V31" s="25" t="s">
        <v>65</v>
      </c>
      <c r="W31" s="25" t="s">
        <v>66</v>
      </c>
      <c r="X31" s="25" t="s">
        <v>67</v>
      </c>
      <c r="Y31" s="25" t="s">
        <v>81</v>
      </c>
      <c r="Z31" s="25" t="s">
        <v>69</v>
      </c>
      <c r="AA31" s="25" t="s">
        <v>57</v>
      </c>
      <c r="AB31" s="25" t="s">
        <v>57</v>
      </c>
      <c r="AC31" s="25" t="s">
        <v>51</v>
      </c>
      <c r="AD31" s="55">
        <v>1</v>
      </c>
      <c r="AE31" s="55" t="s">
        <v>103</v>
      </c>
      <c r="AG31" s="52">
        <f>'[1]landmarks data'!AB20</f>
        <v>0</v>
      </c>
      <c r="AH31" s="52">
        <f>'[1]landmarks data'!AC20</f>
        <v>143</v>
      </c>
      <c r="AI31" s="52">
        <f>'[1]landmarks data'!AD20</f>
        <v>16</v>
      </c>
      <c r="AJ31" s="52">
        <f>'[1]landmarks data'!AE20</f>
        <v>19</v>
      </c>
      <c r="AK31" s="52">
        <f>'[1]landmarks data'!AF20</f>
        <v>122</v>
      </c>
      <c r="AL31" s="52">
        <f>'[1]landmarks data'!AG20</f>
        <v>124</v>
      </c>
      <c r="AM31" s="52">
        <f>'[1]landmarks data'!AH20</f>
        <v>111</v>
      </c>
      <c r="AN31" s="52">
        <f>'[1]landmarks data'!AI20</f>
        <v>158</v>
      </c>
      <c r="AO31" s="52">
        <f>'[1]landmarks data'!AJ20</f>
        <v>114</v>
      </c>
      <c r="AP31" s="52">
        <f>'[1]landmarks data'!AK20</f>
        <v>26</v>
      </c>
      <c r="AQ31" s="52">
        <f>'[1]landmarks data'!AL20</f>
        <v>-11</v>
      </c>
      <c r="AR31" s="52">
        <f>'[1]landmarks data'!AM20</f>
        <v>39</v>
      </c>
      <c r="AS31" s="52">
        <f>'[1]landmarks data'!AN20</f>
        <v>0</v>
      </c>
      <c r="AT31" s="52">
        <f>'[1]landmarks data'!AO20</f>
        <v>24</v>
      </c>
      <c r="AU31" s="52">
        <f>'[1]landmarks data'!AP20</f>
        <v>1</v>
      </c>
      <c r="AV31" s="52">
        <f>'[1]landmarks data'!AQ20</f>
        <v>-2</v>
      </c>
      <c r="AW31" s="52">
        <f>'[1]landmarks data'!AR20</f>
        <v>23</v>
      </c>
      <c r="AX31" s="52">
        <f>'[1]landmarks data'!AS20</f>
        <v>26</v>
      </c>
      <c r="AY31" s="52">
        <f>'[1]landmarks data'!AT20</f>
        <v>122</v>
      </c>
      <c r="AZ31" s="52">
        <f>'[1]landmarks data'!AU20</f>
        <v>143</v>
      </c>
      <c r="BA31" s="52">
        <f>'[1]landmarks data'!AV20</f>
        <v>155</v>
      </c>
      <c r="BB31" s="52">
        <f>'[1]landmarks data'!AW20</f>
        <v>132</v>
      </c>
      <c r="BC31" s="52">
        <f>'[1]landmarks data'!AX20</f>
        <v>115</v>
      </c>
      <c r="BD31" s="52">
        <f>'[1]landmarks data'!AY20</f>
        <v>105</v>
      </c>
      <c r="BE31" s="52" t="str">
        <f t="shared" si="0"/>
        <v>3-1 longer</v>
      </c>
      <c r="BF31" s="52" t="str">
        <f t="shared" si="20"/>
        <v>3 to the right</v>
      </c>
      <c r="BG31" s="52" t="str">
        <f t="shared" si="1"/>
        <v>6 to the right</v>
      </c>
      <c r="BH31" s="52" t="str">
        <f t="shared" si="2"/>
        <v>6 to the left</v>
      </c>
      <c r="BI31" s="52" t="str">
        <f t="shared" si="3"/>
        <v>7 to the right</v>
      </c>
      <c r="BJ31" s="52" t="str">
        <f t="shared" si="4"/>
        <v>10 to the left</v>
      </c>
      <c r="BK31" s="52" t="str">
        <f t="shared" si="5"/>
        <v>4 higher</v>
      </c>
      <c r="BL31" s="52" t="str">
        <f t="shared" si="6"/>
        <v>8 lower</v>
      </c>
      <c r="BM31" s="52" t="str">
        <f t="shared" si="7"/>
        <v>4-11 longer</v>
      </c>
      <c r="BN31" s="52" t="str">
        <f t="shared" si="21"/>
        <v>4-11 shorter</v>
      </c>
      <c r="BO31" s="52" t="str">
        <f t="shared" si="8"/>
        <v>7-12 shorter</v>
      </c>
      <c r="BP31" s="52" t="str">
        <f t="shared" si="9"/>
        <v>3-6 shorter</v>
      </c>
    </row>
    <row r="32" spans="1:68" s="52" customFormat="1" ht="12.75">
      <c r="A32" s="52">
        <v>45</v>
      </c>
      <c r="B32" s="52" t="s">
        <v>114</v>
      </c>
      <c r="C32" s="52" t="str">
        <f>B32&amp;" "&amp;D32</f>
        <v>POL test04-vlad</v>
      </c>
      <c r="D32" s="53" t="s">
        <v>118</v>
      </c>
      <c r="E32" s="20" t="s">
        <v>51</v>
      </c>
      <c r="F32" s="54" t="s">
        <v>52</v>
      </c>
      <c r="G32" s="54" t="s">
        <v>52</v>
      </c>
      <c r="H32" s="25" t="s">
        <v>53</v>
      </c>
      <c r="I32" s="25" t="s">
        <v>54</v>
      </c>
      <c r="J32" s="25" t="s">
        <v>55</v>
      </c>
      <c r="K32" s="25" t="s">
        <v>56</v>
      </c>
      <c r="L32" s="25" t="s">
        <v>102</v>
      </c>
      <c r="M32" s="25" t="s">
        <v>58</v>
      </c>
      <c r="N32" s="25" t="s">
        <v>72</v>
      </c>
      <c r="O32" s="25" t="s">
        <v>77</v>
      </c>
      <c r="P32" s="25" t="s">
        <v>56</v>
      </c>
      <c r="Q32" s="25" t="s">
        <v>33</v>
      </c>
      <c r="R32" s="25" t="s">
        <v>80</v>
      </c>
      <c r="S32" s="25" t="s">
        <v>62</v>
      </c>
      <c r="T32" s="25" t="s">
        <v>63</v>
      </c>
      <c r="U32" s="25" t="s">
        <v>64</v>
      </c>
      <c r="V32" s="25" t="s">
        <v>65</v>
      </c>
      <c r="W32" s="25" t="s">
        <v>66</v>
      </c>
      <c r="X32" s="25" t="s">
        <v>67</v>
      </c>
      <c r="Y32" s="25" t="s">
        <v>81</v>
      </c>
      <c r="Z32" s="25" t="s">
        <v>112</v>
      </c>
      <c r="AA32" s="25" t="s">
        <v>70</v>
      </c>
      <c r="AB32" s="25" t="s">
        <v>70</v>
      </c>
      <c r="AC32" s="25" t="s">
        <v>51</v>
      </c>
      <c r="AD32" s="55">
        <v>2</v>
      </c>
      <c r="AE32" s="55" t="s">
        <v>71</v>
      </c>
      <c r="AG32" s="52">
        <f>'[1]landmarks data'!AB21</f>
        <v>0</v>
      </c>
      <c r="AH32" s="52">
        <f>'[1]landmarks data'!AC21</f>
        <v>139</v>
      </c>
      <c r="AI32" s="52">
        <f>'[1]landmarks data'!AD21</f>
        <v>17</v>
      </c>
      <c r="AJ32" s="52">
        <f>'[1]landmarks data'!AE21</f>
        <v>19</v>
      </c>
      <c r="AK32" s="52">
        <f>'[1]landmarks data'!AF21</f>
        <v>124</v>
      </c>
      <c r="AL32" s="52">
        <f>'[1]landmarks data'!AG21</f>
        <v>125</v>
      </c>
      <c r="AM32" s="52">
        <f>'[1]landmarks data'!AH21</f>
        <v>110</v>
      </c>
      <c r="AN32" s="52">
        <f>'[1]landmarks data'!AI21</f>
        <v>154</v>
      </c>
      <c r="AO32" s="52">
        <f>'[1]landmarks data'!AJ21</f>
        <v>112</v>
      </c>
      <c r="AP32" s="52">
        <f>'[1]landmarks data'!AK21</f>
        <v>23</v>
      </c>
      <c r="AQ32" s="52">
        <f>'[1]landmarks data'!AL21</f>
        <v>-14</v>
      </c>
      <c r="AR32" s="52">
        <f>'[1]landmarks data'!AM21</f>
        <v>38</v>
      </c>
      <c r="AS32" s="52">
        <f>'[1]landmarks data'!AN21</f>
        <v>0</v>
      </c>
      <c r="AT32" s="52">
        <f>'[1]landmarks data'!AO21</f>
        <v>22</v>
      </c>
      <c r="AU32" s="52">
        <f>'[1]landmarks data'!AP21</f>
        <v>3</v>
      </c>
      <c r="AV32" s="52">
        <f>'[1]landmarks data'!AQ21</f>
        <v>-2</v>
      </c>
      <c r="AW32" s="52">
        <f>'[1]landmarks data'!AR21</f>
        <v>21</v>
      </c>
      <c r="AX32" s="52">
        <f>'[1]landmarks data'!AS21</f>
        <v>22</v>
      </c>
      <c r="AY32" s="52">
        <f>'[1]landmarks data'!AT21</f>
        <v>118</v>
      </c>
      <c r="AZ32" s="52">
        <f>'[1]landmarks data'!AU21</f>
        <v>139</v>
      </c>
      <c r="BA32" s="52">
        <f>'[1]landmarks data'!AV21</f>
        <v>153</v>
      </c>
      <c r="BB32" s="52">
        <f>'[1]landmarks data'!AW21</f>
        <v>136</v>
      </c>
      <c r="BC32" s="52">
        <f>'[1]landmarks data'!AX21</f>
        <v>115</v>
      </c>
      <c r="BD32" s="52">
        <f>'[1]landmarks data'!AY21</f>
        <v>112</v>
      </c>
      <c r="BE32" s="52" t="str">
        <f t="shared" si="0"/>
        <v>3-1 shorter</v>
      </c>
      <c r="BF32" s="52" t="str">
        <f t="shared" si="20"/>
        <v>3 to the right</v>
      </c>
      <c r="BG32" s="52" t="str">
        <f t="shared" si="1"/>
        <v>6 to the right</v>
      </c>
      <c r="BH32" s="52" t="str">
        <f t="shared" si="2"/>
        <v>6 to the left</v>
      </c>
      <c r="BI32" s="52" t="str">
        <f t="shared" si="3"/>
        <v>7 to the right</v>
      </c>
      <c r="BJ32" s="52" t="str">
        <f t="shared" si="4"/>
        <v>10 to the left</v>
      </c>
      <c r="BK32" s="52" t="str">
        <f t="shared" si="5"/>
        <v>4 higher</v>
      </c>
      <c r="BL32" s="52" t="str">
        <f t="shared" si="6"/>
        <v>8 lower</v>
      </c>
      <c r="BM32" s="52" t="str">
        <f t="shared" si="7"/>
        <v>4-11 longer</v>
      </c>
      <c r="BN32" s="52" t="str">
        <f t="shared" si="21"/>
        <v>4-11 shorter</v>
      </c>
      <c r="BO32" s="52" t="str">
        <f t="shared" si="8"/>
        <v>7-12 longer</v>
      </c>
      <c r="BP32" s="52" t="str">
        <f t="shared" si="9"/>
        <v>3-6 shorter</v>
      </c>
    </row>
    <row r="33" spans="1:68" s="52" customFormat="1" ht="12.75">
      <c r="A33" s="52">
        <v>46</v>
      </c>
      <c r="B33" s="52" t="s">
        <v>50</v>
      </c>
      <c r="C33" s="52" t="str">
        <f t="shared" si="19"/>
        <v>WILC test04gvt</v>
      </c>
      <c r="D33" s="53" t="s">
        <v>124</v>
      </c>
      <c r="E33" s="20" t="s">
        <v>51</v>
      </c>
      <c r="F33" s="54" t="s">
        <v>52</v>
      </c>
      <c r="G33" s="54" t="s">
        <v>52</v>
      </c>
      <c r="H33" s="25" t="s">
        <v>53</v>
      </c>
      <c r="I33" s="25" t="s">
        <v>54</v>
      </c>
      <c r="J33" s="25" t="s">
        <v>55</v>
      </c>
      <c r="K33" s="25" t="s">
        <v>56</v>
      </c>
      <c r="L33" s="25" t="s">
        <v>82</v>
      </c>
      <c r="M33" s="25" t="s">
        <v>58</v>
      </c>
      <c r="N33" s="25" t="s">
        <v>72</v>
      </c>
      <c r="O33" s="25" t="s">
        <v>77</v>
      </c>
      <c r="P33" s="25" t="s">
        <v>56</v>
      </c>
      <c r="Q33" s="25" t="s">
        <v>33</v>
      </c>
      <c r="R33" s="25" t="s">
        <v>80</v>
      </c>
      <c r="S33" s="25" t="s">
        <v>62</v>
      </c>
      <c r="T33" s="25" t="s">
        <v>73</v>
      </c>
      <c r="U33" s="25" t="s">
        <v>64</v>
      </c>
      <c r="V33" s="25" t="s">
        <v>65</v>
      </c>
      <c r="W33" s="25" t="s">
        <v>66</v>
      </c>
      <c r="X33" s="25" t="s">
        <v>67</v>
      </c>
      <c r="Y33" s="25" t="s">
        <v>81</v>
      </c>
      <c r="Z33" s="25" t="s">
        <v>69</v>
      </c>
      <c r="AA33" s="25" t="s">
        <v>70</v>
      </c>
      <c r="AB33" s="25" t="s">
        <v>70</v>
      </c>
      <c r="AC33" s="25" t="s">
        <v>51</v>
      </c>
      <c r="AD33" s="55">
        <v>2</v>
      </c>
      <c r="AE33" s="55" t="s">
        <v>71</v>
      </c>
      <c r="AG33" s="52">
        <f>'[1]landmarks data'!AB22</f>
        <v>0</v>
      </c>
      <c r="AH33" s="52">
        <f>'[1]landmarks data'!AC22</f>
        <v>139</v>
      </c>
      <c r="AI33" s="52">
        <f>'[1]landmarks data'!AD22</f>
        <v>13</v>
      </c>
      <c r="AJ33" s="52">
        <f>'[1]landmarks data'!AE22</f>
        <v>16</v>
      </c>
      <c r="AK33" s="52">
        <f>'[1]landmarks data'!AF22</f>
        <v>122</v>
      </c>
      <c r="AL33" s="52">
        <f>'[1]landmarks data'!AG22</f>
        <v>124</v>
      </c>
      <c r="AM33" s="52">
        <f>'[1]landmarks data'!AH22</f>
        <v>107</v>
      </c>
      <c r="AN33" s="52">
        <f>'[1]landmarks data'!AI22</f>
        <v>152</v>
      </c>
      <c r="AO33" s="52">
        <f>'[1]landmarks data'!AJ22</f>
        <v>109</v>
      </c>
      <c r="AP33" s="52">
        <f>'[1]landmarks data'!AK22</f>
        <v>24</v>
      </c>
      <c r="AQ33" s="52">
        <f>'[1]landmarks data'!AL22</f>
        <v>-18</v>
      </c>
      <c r="AR33" s="52">
        <f>'[1]landmarks data'!AM22</f>
        <v>36</v>
      </c>
      <c r="AS33" s="52">
        <f>'[1]landmarks data'!AN22</f>
        <v>0</v>
      </c>
      <c r="AT33" s="52">
        <f>'[1]landmarks data'!AO22</f>
        <v>19</v>
      </c>
      <c r="AU33" s="52">
        <f>'[1]landmarks data'!AP22</f>
        <v>4</v>
      </c>
      <c r="AV33" s="52">
        <f>'[1]landmarks data'!AQ22</f>
        <v>-1</v>
      </c>
      <c r="AW33" s="52">
        <f>'[1]landmarks data'!AR22</f>
        <v>19</v>
      </c>
      <c r="AX33" s="52">
        <f>'[1]landmarks data'!AS22</f>
        <v>21</v>
      </c>
      <c r="AY33" s="52">
        <f>'[1]landmarks data'!AT22</f>
        <v>113</v>
      </c>
      <c r="AZ33" s="52">
        <f>'[1]landmarks data'!AU22</f>
        <v>145</v>
      </c>
      <c r="BA33" s="52">
        <f>'[1]landmarks data'!AV22</f>
        <v>169</v>
      </c>
      <c r="BB33" s="52">
        <f>'[1]landmarks data'!AW22</f>
        <v>138</v>
      </c>
      <c r="BC33" s="52">
        <f>'[1]landmarks data'!AX22</f>
        <v>113</v>
      </c>
      <c r="BD33" s="52">
        <f>'[1]landmarks data'!AY22</f>
        <v>109</v>
      </c>
      <c r="BE33" s="52" t="str">
        <f t="shared" si="0"/>
        <v>3-1 longer</v>
      </c>
      <c r="BF33" s="52" t="str">
        <f t="shared" si="20"/>
        <v>3 to the right</v>
      </c>
      <c r="BG33" s="52" t="str">
        <f t="shared" si="1"/>
        <v>6 to the right</v>
      </c>
      <c r="BH33" s="52" t="str">
        <f t="shared" si="2"/>
        <v>6 to the left</v>
      </c>
      <c r="BI33" s="52" t="str">
        <f t="shared" si="3"/>
        <v>7 to the right</v>
      </c>
      <c r="BJ33" s="52" t="str">
        <f t="shared" si="4"/>
        <v>10 to the left</v>
      </c>
      <c r="BK33" s="52" t="str">
        <f t="shared" si="5"/>
        <v>4 higher</v>
      </c>
      <c r="BL33" s="52" t="str">
        <f t="shared" si="6"/>
        <v>8 lower</v>
      </c>
      <c r="BM33" s="52" t="str">
        <f t="shared" si="7"/>
        <v>4-11 longer</v>
      </c>
      <c r="BN33" s="52" t="str">
        <f t="shared" si="21"/>
        <v>4-11 shorter</v>
      </c>
      <c r="BO33" s="52" t="str">
        <f t="shared" si="8"/>
        <v>7-12 shorter</v>
      </c>
      <c r="BP33" s="52" t="str">
        <f t="shared" si="9"/>
        <v>3-6 shorter</v>
      </c>
    </row>
    <row r="34" spans="4:77" s="56" customFormat="1" ht="12.75">
      <c r="D34" s="66"/>
      <c r="E34" s="57"/>
      <c r="F34" s="57"/>
      <c r="G34" s="57"/>
      <c r="H34" s="57"/>
      <c r="I34" s="57"/>
      <c r="J34" s="58">
        <v>2</v>
      </c>
      <c r="K34" s="57"/>
      <c r="L34" s="58">
        <v>3</v>
      </c>
      <c r="M34" s="58" t="s">
        <v>126</v>
      </c>
      <c r="N34" s="59"/>
      <c r="O34" s="59"/>
      <c r="P34" s="58">
        <v>2</v>
      </c>
      <c r="Q34" s="59"/>
      <c r="R34" s="58">
        <v>2</v>
      </c>
      <c r="S34" s="57"/>
      <c r="T34" s="58">
        <v>3</v>
      </c>
      <c r="U34" s="57"/>
      <c r="V34" s="57"/>
      <c r="W34" s="57"/>
      <c r="X34" s="58">
        <v>2</v>
      </c>
      <c r="Y34" s="58">
        <v>2</v>
      </c>
      <c r="Z34" s="58">
        <v>3</v>
      </c>
      <c r="AA34" s="59"/>
      <c r="AB34" s="59"/>
      <c r="AC34" s="57"/>
      <c r="AD34" s="58">
        <v>2</v>
      </c>
      <c r="AE34" s="58">
        <v>2</v>
      </c>
      <c r="BW34" s="90">
        <v>11</v>
      </c>
      <c r="BX34" s="91">
        <v>5</v>
      </c>
      <c r="BY34" s="92">
        <v>11</v>
      </c>
    </row>
    <row r="35" spans="4:31" s="86" customFormat="1" ht="12.75">
      <c r="D35" s="87"/>
      <c r="E35" s="88"/>
      <c r="F35" s="89"/>
      <c r="G35" s="89"/>
      <c r="H35" s="88"/>
      <c r="I35" s="88"/>
      <c r="J35" s="88">
        <v>1</v>
      </c>
      <c r="K35" s="88"/>
      <c r="L35" s="89"/>
      <c r="M35" s="88"/>
      <c r="N35" s="88"/>
      <c r="O35" s="88"/>
      <c r="P35" s="88"/>
      <c r="Q35" s="88"/>
      <c r="R35" s="89"/>
      <c r="S35" s="88"/>
      <c r="T35" s="89"/>
      <c r="U35" s="88"/>
      <c r="V35" s="88"/>
      <c r="W35" s="88"/>
      <c r="X35" s="88"/>
      <c r="Y35" s="89"/>
      <c r="Z35" s="88"/>
      <c r="AA35" s="88"/>
      <c r="AB35" s="88"/>
      <c r="AC35" s="88"/>
      <c r="AD35" s="89"/>
      <c r="AE35" s="89"/>
    </row>
    <row r="36" spans="1:31" s="54" customFormat="1" ht="12.75">
      <c r="A36" s="65">
        <v>51</v>
      </c>
      <c r="B36" s="65" t="s">
        <v>50</v>
      </c>
      <c r="C36" s="65" t="str">
        <f t="shared" si="19"/>
        <v>WILC 02721</v>
      </c>
      <c r="D36" s="51" t="s">
        <v>90</v>
      </c>
      <c r="E36" s="25" t="s">
        <v>51</v>
      </c>
      <c r="F36" s="54" t="s">
        <v>52</v>
      </c>
      <c r="G36" s="54" t="s">
        <v>52</v>
      </c>
      <c r="H36" s="25" t="s">
        <v>53</v>
      </c>
      <c r="I36" s="25" t="s">
        <v>54</v>
      </c>
      <c r="J36" s="54" t="s">
        <v>57</v>
      </c>
      <c r="K36" s="25" t="s">
        <v>56</v>
      </c>
      <c r="L36" s="54" t="s">
        <v>64</v>
      </c>
      <c r="M36" s="25" t="s">
        <v>58</v>
      </c>
      <c r="N36" s="54" t="s">
        <v>57</v>
      </c>
      <c r="O36" s="25" t="s">
        <v>77</v>
      </c>
      <c r="P36" s="25" t="s">
        <v>56</v>
      </c>
      <c r="Q36" s="25" t="s">
        <v>33</v>
      </c>
      <c r="R36" s="54" t="s">
        <v>57</v>
      </c>
      <c r="S36" s="25" t="s">
        <v>62</v>
      </c>
      <c r="T36" s="25" t="s">
        <v>64</v>
      </c>
      <c r="U36" s="25" t="s">
        <v>64</v>
      </c>
      <c r="V36" s="25" t="s">
        <v>65</v>
      </c>
      <c r="W36" s="25" t="s">
        <v>66</v>
      </c>
      <c r="X36" s="25" t="s">
        <v>67</v>
      </c>
      <c r="Y36" s="25" t="s">
        <v>57</v>
      </c>
      <c r="Z36" s="25" t="s">
        <v>69</v>
      </c>
      <c r="AA36" s="25" t="s">
        <v>70</v>
      </c>
      <c r="AB36" s="25" t="s">
        <v>70</v>
      </c>
      <c r="AC36" s="25" t="s">
        <v>51</v>
      </c>
      <c r="AD36" s="55">
        <v>2</v>
      </c>
      <c r="AE36" s="55" t="s">
        <v>71</v>
      </c>
    </row>
    <row r="37" spans="1:68" s="52" customFormat="1" ht="12.75">
      <c r="A37" s="52">
        <v>52</v>
      </c>
      <c r="B37" s="52" t="s">
        <v>50</v>
      </c>
      <c r="C37" s="52" t="str">
        <f t="shared" si="19"/>
        <v>WILC test05ef</v>
      </c>
      <c r="D37" s="53" t="s">
        <v>101</v>
      </c>
      <c r="E37" s="20" t="s">
        <v>51</v>
      </c>
      <c r="F37" s="54" t="s">
        <v>52</v>
      </c>
      <c r="G37" s="54" t="s">
        <v>52</v>
      </c>
      <c r="H37" s="25" t="s">
        <v>53</v>
      </c>
      <c r="I37" s="25" t="s">
        <v>54</v>
      </c>
      <c r="J37" s="25" t="s">
        <v>64</v>
      </c>
      <c r="K37" s="25" t="s">
        <v>56</v>
      </c>
      <c r="L37" s="25" t="s">
        <v>64</v>
      </c>
      <c r="M37" s="25" t="s">
        <v>58</v>
      </c>
      <c r="N37" s="25" t="s">
        <v>57</v>
      </c>
      <c r="O37" s="25" t="s">
        <v>77</v>
      </c>
      <c r="P37" s="25" t="s">
        <v>56</v>
      </c>
      <c r="Q37" s="25" t="s">
        <v>33</v>
      </c>
      <c r="R37" s="25" t="s">
        <v>61</v>
      </c>
      <c r="S37" s="25" t="s">
        <v>62</v>
      </c>
      <c r="T37" s="25" t="s">
        <v>83</v>
      </c>
      <c r="U37" s="25" t="s">
        <v>64</v>
      </c>
      <c r="V37" s="25" t="s">
        <v>65</v>
      </c>
      <c r="W37" s="25" t="s">
        <v>66</v>
      </c>
      <c r="X37" s="25" t="s">
        <v>67</v>
      </c>
      <c r="Y37" s="25" t="s">
        <v>68</v>
      </c>
      <c r="Z37" s="25" t="s">
        <v>84</v>
      </c>
      <c r="AA37" s="25" t="s">
        <v>70</v>
      </c>
      <c r="AB37" s="25" t="s">
        <v>70</v>
      </c>
      <c r="AC37" s="25" t="s">
        <v>51</v>
      </c>
      <c r="AD37" s="55">
        <v>2</v>
      </c>
      <c r="AE37" s="55" t="s">
        <v>71</v>
      </c>
      <c r="AG37" s="52">
        <f>'[1]landmarks data'!AB23</f>
        <v>0</v>
      </c>
      <c r="AH37" s="52">
        <f>'[1]landmarks data'!AC23</f>
        <v>143</v>
      </c>
      <c r="AI37" s="52">
        <f>'[1]landmarks data'!AD23</f>
        <v>18</v>
      </c>
      <c r="AJ37" s="52">
        <f>'[1]landmarks data'!AE23</f>
        <v>22</v>
      </c>
      <c r="AK37" s="52">
        <f>'[1]landmarks data'!AF23</f>
        <v>126</v>
      </c>
      <c r="AL37" s="52">
        <f>'[1]landmarks data'!AG23</f>
        <v>127</v>
      </c>
      <c r="AM37" s="52">
        <f>'[1]landmarks data'!AH23</f>
        <v>113</v>
      </c>
      <c r="AN37" s="52">
        <f>'[1]landmarks data'!AI23</f>
        <v>155</v>
      </c>
      <c r="AO37" s="52">
        <f>'[1]landmarks data'!AJ23</f>
        <v>113</v>
      </c>
      <c r="AP37" s="52">
        <f>'[1]landmarks data'!AK23</f>
        <v>28</v>
      </c>
      <c r="AQ37" s="52">
        <f>'[1]landmarks data'!AL23</f>
        <v>-12</v>
      </c>
      <c r="AR37" s="52">
        <f>'[1]landmarks data'!AM23</f>
        <v>41</v>
      </c>
      <c r="AS37" s="52">
        <f>'[1]landmarks data'!AN23</f>
        <v>0</v>
      </c>
      <c r="AT37" s="52">
        <f>'[1]landmarks data'!AO23</f>
        <v>17</v>
      </c>
      <c r="AU37" s="52">
        <f>'[1]landmarks data'!AP23</f>
        <v>4</v>
      </c>
      <c r="AV37" s="52">
        <f>'[1]landmarks data'!AQ23</f>
        <v>-2</v>
      </c>
      <c r="AW37" s="52">
        <f>'[1]landmarks data'!AR23</f>
        <v>16</v>
      </c>
      <c r="AX37" s="52">
        <f>'[1]landmarks data'!AS23</f>
        <v>20</v>
      </c>
      <c r="AY37" s="52">
        <f>'[1]landmarks data'!AT23</f>
        <v>116</v>
      </c>
      <c r="AZ37" s="52">
        <f>'[1]landmarks data'!AU23</f>
        <v>143</v>
      </c>
      <c r="BA37" s="52">
        <f>'[1]landmarks data'!AV23</f>
        <v>152</v>
      </c>
      <c r="BB37" s="52">
        <f>'[1]landmarks data'!AW23</f>
        <v>138</v>
      </c>
      <c r="BC37" s="52">
        <f>'[1]landmarks data'!AX23</f>
        <v>113</v>
      </c>
      <c r="BD37" s="52">
        <f>'[1]landmarks data'!AY23</f>
        <v>106</v>
      </c>
      <c r="BE37" s="52" t="str">
        <f t="shared" si="0"/>
        <v>3-1 shorter</v>
      </c>
      <c r="BF37" s="52" t="str">
        <f t="shared" si="20"/>
        <v>3 to the right</v>
      </c>
      <c r="BG37" s="52" t="str">
        <f t="shared" si="1"/>
        <v>6 to the right</v>
      </c>
      <c r="BH37" s="52" t="str">
        <f t="shared" si="2"/>
        <v>6 to the left</v>
      </c>
      <c r="BI37" s="52" t="str">
        <f t="shared" si="3"/>
        <v>vertically colinear</v>
      </c>
      <c r="BJ37" s="52" t="str">
        <f t="shared" si="4"/>
        <v>10 to the left</v>
      </c>
      <c r="BK37" s="52" t="str">
        <f t="shared" si="5"/>
        <v>4 higher</v>
      </c>
      <c r="BL37" s="52" t="str">
        <f t="shared" si="6"/>
        <v>8 lower</v>
      </c>
      <c r="BM37" s="52" t="str">
        <f t="shared" si="7"/>
        <v>4-11 longer</v>
      </c>
      <c r="BN37" s="52" t="str">
        <f t="shared" si="21"/>
        <v>4-11 shorter</v>
      </c>
      <c r="BO37" s="52" t="str">
        <f t="shared" si="8"/>
        <v>7-12 longer</v>
      </c>
      <c r="BP37" s="52" t="str">
        <f t="shared" si="9"/>
        <v>3-6 shorter</v>
      </c>
    </row>
    <row r="38" spans="1:68" s="52" customFormat="1" ht="12.75">
      <c r="A38" s="52">
        <v>53</v>
      </c>
      <c r="B38" s="52" t="s">
        <v>92</v>
      </c>
      <c r="C38" s="52" t="str">
        <f>B38&amp;" "&amp;D38</f>
        <v>WZMA test05ms</v>
      </c>
      <c r="D38" s="53" t="s">
        <v>95</v>
      </c>
      <c r="E38" s="20" t="s">
        <v>51</v>
      </c>
      <c r="F38" s="54" t="s">
        <v>52</v>
      </c>
      <c r="G38" s="54" t="s">
        <v>52</v>
      </c>
      <c r="H38" s="25" t="s">
        <v>53</v>
      </c>
      <c r="I38" s="25" t="s">
        <v>54</v>
      </c>
      <c r="J38" s="25" t="s">
        <v>55</v>
      </c>
      <c r="K38" s="25" t="s">
        <v>56</v>
      </c>
      <c r="L38" s="25" t="s">
        <v>102</v>
      </c>
      <c r="M38" s="25" t="s">
        <v>57</v>
      </c>
      <c r="N38" s="25" t="s">
        <v>70</v>
      </c>
      <c r="O38" s="25" t="s">
        <v>70</v>
      </c>
      <c r="P38" s="25" t="s">
        <v>104</v>
      </c>
      <c r="Q38" s="25" t="s">
        <v>33</v>
      </c>
      <c r="R38" s="25" t="s">
        <v>80</v>
      </c>
      <c r="S38" s="25" t="s">
        <v>62</v>
      </c>
      <c r="T38" s="25" t="s">
        <v>73</v>
      </c>
      <c r="U38" s="25" t="s">
        <v>64</v>
      </c>
      <c r="V38" s="25" t="s">
        <v>65</v>
      </c>
      <c r="W38" s="25" t="s">
        <v>66</v>
      </c>
      <c r="X38" s="25" t="s">
        <v>74</v>
      </c>
      <c r="Y38" s="25" t="s">
        <v>81</v>
      </c>
      <c r="Z38" s="25" t="s">
        <v>69</v>
      </c>
      <c r="AA38" s="25" t="s">
        <v>57</v>
      </c>
      <c r="AB38" s="25" t="s">
        <v>57</v>
      </c>
      <c r="AC38" s="25" t="s">
        <v>51</v>
      </c>
      <c r="AD38" s="55">
        <v>1</v>
      </c>
      <c r="AE38" s="55" t="s">
        <v>103</v>
      </c>
      <c r="AG38" s="52">
        <f>'[1]landmarks data'!AB24</f>
        <v>0</v>
      </c>
      <c r="AH38" s="52">
        <f>'[1]landmarks data'!AC24</f>
        <v>141</v>
      </c>
      <c r="AI38" s="52">
        <f>'[1]landmarks data'!AD24</f>
        <v>1</v>
      </c>
      <c r="AJ38" s="52">
        <f>'[1]landmarks data'!AE24</f>
        <v>4</v>
      </c>
      <c r="AK38" s="52">
        <f>'[1]landmarks data'!AF24</f>
        <v>142</v>
      </c>
      <c r="AL38" s="52">
        <f>'[1]landmarks data'!AG24</f>
        <v>144</v>
      </c>
      <c r="AM38" s="52">
        <f>'[1]landmarks data'!AH24</f>
        <v>108</v>
      </c>
      <c r="AN38" s="52">
        <f>'[1]landmarks data'!AI24</f>
        <v>151</v>
      </c>
      <c r="AO38" s="52">
        <f>'[1]landmarks data'!AJ24</f>
        <v>114</v>
      </c>
      <c r="AP38" s="52">
        <f>'[1]landmarks data'!AK24</f>
        <v>5</v>
      </c>
      <c r="AQ38" s="52">
        <f>'[1]landmarks data'!AL24</f>
        <v>-33</v>
      </c>
      <c r="AR38" s="52">
        <f>'[1]landmarks data'!AM24</f>
        <v>20</v>
      </c>
      <c r="AS38" s="52">
        <f>'[1]landmarks data'!AN24</f>
        <v>0</v>
      </c>
      <c r="AT38" s="52">
        <f>'[1]landmarks data'!AO24</f>
        <v>22</v>
      </c>
      <c r="AU38" s="52">
        <f>'[1]landmarks data'!AP24</f>
        <v>57</v>
      </c>
      <c r="AV38" s="52">
        <f>'[1]landmarks data'!AQ24</f>
        <v>-1</v>
      </c>
      <c r="AW38" s="52">
        <f>'[1]landmarks data'!AR24</f>
        <v>21</v>
      </c>
      <c r="AX38" s="52">
        <f>'[1]landmarks data'!AS24</f>
        <v>23</v>
      </c>
      <c r="AY38" s="52">
        <f>'[1]landmarks data'!AT24</f>
        <v>113</v>
      </c>
      <c r="AZ38" s="52">
        <f>'[1]landmarks data'!AU24</f>
        <v>123</v>
      </c>
      <c r="BA38" s="52">
        <f>'[1]landmarks data'!AV24</f>
        <v>135</v>
      </c>
      <c r="BB38" s="52">
        <f>'[1]landmarks data'!AW24</f>
        <v>136</v>
      </c>
      <c r="BC38" s="52">
        <f>'[1]landmarks data'!AX24</f>
        <v>113</v>
      </c>
      <c r="BD38" s="52">
        <f>'[1]landmarks data'!AY24</f>
        <v>95</v>
      </c>
      <c r="BE38" s="52" t="str">
        <f t="shared" si="0"/>
        <v>3-1 shorter</v>
      </c>
      <c r="BF38" s="52" t="str">
        <f>IF((AI38-AQ38)&gt;$BR$5,"3 to the right",IF((AI38-AQ38)&lt;-$BR$5,"3 to the left",IF(ABS(($AI38-$AQ38))&lt;=$BS$5,"vertically colinear","undecidable")))</f>
        <v>3 to the right</v>
      </c>
      <c r="BG38" s="52" t="str">
        <f t="shared" si="1"/>
        <v>6 to the right</v>
      </c>
      <c r="BH38" s="52" t="str">
        <f t="shared" si="2"/>
        <v>6 to the left</v>
      </c>
      <c r="BI38" s="52" t="str">
        <f t="shared" si="3"/>
        <v>7 to the right</v>
      </c>
      <c r="BJ38" s="52" t="str">
        <f t="shared" si="4"/>
        <v>10 to the left</v>
      </c>
      <c r="BK38" s="52" t="str">
        <f t="shared" si="5"/>
        <v>4 higher</v>
      </c>
      <c r="BL38" s="52" t="str">
        <f t="shared" si="6"/>
        <v>8 lower</v>
      </c>
      <c r="BM38" s="52" t="str">
        <f t="shared" si="7"/>
        <v>4-11 shorter</v>
      </c>
      <c r="BN38" s="52" t="str">
        <f>IF(($BC38-$AV38)-($AO38-$AP38)&gt;$BR$5,"4-11 shorter",IF((BC38-$AV38)-($AO38-$AP38)&lt;-$BR$5,"4-11 longer",IF(ABS(($BC38-$AV38)-($AO38-$AP38))&lt;=$BS$5,"identical","undecidable")))</f>
        <v>4-11 shorter</v>
      </c>
      <c r="BO38" s="52" t="str">
        <f t="shared" si="8"/>
        <v>7-12 shorter</v>
      </c>
      <c r="BP38" s="52" t="str">
        <f t="shared" si="9"/>
        <v>3-6 shorter</v>
      </c>
    </row>
    <row r="39" spans="1:68" s="52" customFormat="1" ht="12.75">
      <c r="A39" s="52">
        <v>53</v>
      </c>
      <c r="B39" s="52" t="s">
        <v>50</v>
      </c>
      <c r="C39" s="52" t="str">
        <f>B39&amp;" "&amp;D39</f>
        <v>WILC test05_mvd</v>
      </c>
      <c r="D39" s="53" t="s">
        <v>111</v>
      </c>
      <c r="E39" s="20" t="s">
        <v>51</v>
      </c>
      <c r="F39" s="54" t="s">
        <v>52</v>
      </c>
      <c r="G39" s="54" t="s">
        <v>52</v>
      </c>
      <c r="H39" s="25" t="s">
        <v>113</v>
      </c>
      <c r="I39" s="25" t="s">
        <v>54</v>
      </c>
      <c r="J39" s="25" t="s">
        <v>82</v>
      </c>
      <c r="K39" s="25" t="s">
        <v>56</v>
      </c>
      <c r="L39" s="25" t="s">
        <v>64</v>
      </c>
      <c r="M39" s="25" t="s">
        <v>58</v>
      </c>
      <c r="N39" s="25" t="s">
        <v>70</v>
      </c>
      <c r="O39" s="25" t="s">
        <v>57</v>
      </c>
      <c r="P39" s="25" t="s">
        <v>104</v>
      </c>
      <c r="Q39" s="25" t="s">
        <v>33</v>
      </c>
      <c r="R39" s="25" t="s">
        <v>80</v>
      </c>
      <c r="S39" s="25" t="s">
        <v>62</v>
      </c>
      <c r="T39" s="25" t="s">
        <v>64</v>
      </c>
      <c r="U39" s="25" t="s">
        <v>57</v>
      </c>
      <c r="V39" s="25" t="s">
        <v>65</v>
      </c>
      <c r="W39" s="25" t="s">
        <v>57</v>
      </c>
      <c r="X39" s="25" t="s">
        <v>67</v>
      </c>
      <c r="Y39" s="25" t="s">
        <v>81</v>
      </c>
      <c r="Z39" s="25" t="s">
        <v>112</v>
      </c>
      <c r="AA39" s="25" t="s">
        <v>57</v>
      </c>
      <c r="AB39" s="25" t="s">
        <v>57</v>
      </c>
      <c r="AC39" s="25" t="s">
        <v>51</v>
      </c>
      <c r="AD39" s="55">
        <v>1</v>
      </c>
      <c r="AE39" s="55" t="s">
        <v>103</v>
      </c>
      <c r="AG39" s="52">
        <f>'[1]landmarks data'!AB25</f>
        <v>0</v>
      </c>
      <c r="AH39" s="52">
        <f>'[1]landmarks data'!AC25</f>
        <v>146</v>
      </c>
      <c r="AI39" s="52">
        <f>'[1]landmarks data'!AD25</f>
        <v>3</v>
      </c>
      <c r="AJ39" s="52">
        <f>'[1]landmarks data'!AE25</f>
        <v>4</v>
      </c>
      <c r="AK39" s="52">
        <f>'[1]landmarks data'!AF25</f>
        <v>145</v>
      </c>
      <c r="AL39" s="52">
        <f>'[1]landmarks data'!AG25</f>
        <v>146</v>
      </c>
      <c r="AM39" s="52">
        <f>'[1]landmarks data'!AH25</f>
        <v>111</v>
      </c>
      <c r="AN39" s="52">
        <f>'[1]landmarks data'!AI25</f>
        <v>156</v>
      </c>
      <c r="AO39" s="52">
        <f>'[1]landmarks data'!AJ25</f>
        <v>116</v>
      </c>
      <c r="AP39" s="52">
        <f>'[1]landmarks data'!AK25</f>
        <v>6</v>
      </c>
      <c r="AQ39" s="52">
        <f>'[1]landmarks data'!AL25</f>
        <v>-29</v>
      </c>
      <c r="AR39" s="52">
        <f>'[1]landmarks data'!AM25</f>
        <v>27</v>
      </c>
      <c r="AS39" s="52">
        <f>'[1]landmarks data'!AN25</f>
        <v>0</v>
      </c>
      <c r="AT39" s="52">
        <f>'[1]landmarks data'!AO25</f>
        <v>12</v>
      </c>
      <c r="AU39" s="52">
        <f>'[1]landmarks data'!AP25</f>
        <v>2</v>
      </c>
      <c r="AV39" s="52">
        <f>'[1]landmarks data'!AQ25</f>
        <v>0</v>
      </c>
      <c r="AW39" s="52">
        <f>'[1]landmarks data'!AR25</f>
        <v>10</v>
      </c>
      <c r="AX39" s="52">
        <f>'[1]landmarks data'!AS25</f>
        <v>11</v>
      </c>
      <c r="AY39" s="52">
        <f>'[1]landmarks data'!AT25</f>
        <v>106</v>
      </c>
      <c r="AZ39" s="52">
        <f>'[1]landmarks data'!AU25</f>
        <v>117</v>
      </c>
      <c r="BA39" s="52">
        <f>'[1]landmarks data'!AV25</f>
        <v>135</v>
      </c>
      <c r="BB39" s="52">
        <f>'[1]landmarks data'!AW25</f>
        <v>127</v>
      </c>
      <c r="BC39" s="52">
        <f>'[1]landmarks data'!AX25</f>
        <v>111</v>
      </c>
      <c r="BD39" s="52">
        <f>'[1]landmarks data'!AY25</f>
        <v>100</v>
      </c>
      <c r="BE39" s="52" t="str">
        <f t="shared" si="0"/>
        <v>3-1 shorter</v>
      </c>
      <c r="BF39" s="52" t="str">
        <f>IF((AI39-AQ39)&gt;$BR$5,"3 to the right",IF((AI39-AQ39)&lt;-$BR$5,"3 to the left",IF(ABS(($AI39-$AQ39))&lt;=$BS$5,"vertically colinear","undecidable")))</f>
        <v>3 to the right</v>
      </c>
      <c r="BG39" s="52" t="str">
        <f t="shared" si="1"/>
        <v>6 to the right</v>
      </c>
      <c r="BH39" s="52" t="str">
        <f t="shared" si="2"/>
        <v>6 to the left</v>
      </c>
      <c r="BI39" s="52" t="str">
        <f t="shared" si="3"/>
        <v>7 to the right</v>
      </c>
      <c r="BJ39" s="52" t="str">
        <f t="shared" si="4"/>
        <v>10 to the left</v>
      </c>
      <c r="BK39" s="52" t="str">
        <f t="shared" si="5"/>
        <v>4 higher</v>
      </c>
      <c r="BL39" s="52" t="str">
        <f t="shared" si="6"/>
        <v>8 lower</v>
      </c>
      <c r="BM39" s="52" t="str">
        <f t="shared" si="7"/>
        <v>4-11 shorter</v>
      </c>
      <c r="BN39" s="52" t="str">
        <f>IF(($BC39-$AV39)-($AO39-$AP39)&gt;$BR$5,"4-11 shorter",IF((BC39-$AV39)-($AO39-$AP39)&lt;-$BR$5,"4-11 longer",IF(ABS(($BC39-$AV39)-($AO39-$AP39))&lt;=$BS$5,"identical","undecidable")))</f>
        <v>4-11 shorter</v>
      </c>
      <c r="BO39" s="52" t="str">
        <f t="shared" si="8"/>
        <v>7-12 shorter</v>
      </c>
      <c r="BP39" s="52" t="str">
        <f t="shared" si="9"/>
        <v>3-6 shorter</v>
      </c>
    </row>
    <row r="40" spans="1:68" s="52" customFormat="1" ht="12.75">
      <c r="A40" s="52">
        <v>55</v>
      </c>
      <c r="B40" s="52" t="s">
        <v>114</v>
      </c>
      <c r="C40" s="52" t="str">
        <f>B40&amp;" "&amp;D40</f>
        <v>POL test05-vlad</v>
      </c>
      <c r="D40" s="53" t="s">
        <v>119</v>
      </c>
      <c r="E40" s="20" t="s">
        <v>51</v>
      </c>
      <c r="F40" s="54" t="s">
        <v>52</v>
      </c>
      <c r="G40" s="54" t="s">
        <v>52</v>
      </c>
      <c r="H40" s="25" t="s">
        <v>53</v>
      </c>
      <c r="I40" s="25" t="s">
        <v>54</v>
      </c>
      <c r="J40" s="25" t="s">
        <v>55</v>
      </c>
      <c r="K40" s="25" t="s">
        <v>56</v>
      </c>
      <c r="L40" s="25" t="s">
        <v>102</v>
      </c>
      <c r="M40" s="25" t="s">
        <v>58</v>
      </c>
      <c r="N40" s="25" t="s">
        <v>70</v>
      </c>
      <c r="O40" s="25" t="s">
        <v>70</v>
      </c>
      <c r="P40" s="25" t="s">
        <v>104</v>
      </c>
      <c r="Q40" s="25" t="s">
        <v>33</v>
      </c>
      <c r="R40" s="25" t="s">
        <v>80</v>
      </c>
      <c r="S40" s="25" t="s">
        <v>62</v>
      </c>
      <c r="T40" s="25" t="s">
        <v>63</v>
      </c>
      <c r="U40" s="25" t="s">
        <v>64</v>
      </c>
      <c r="V40" s="25" t="s">
        <v>65</v>
      </c>
      <c r="W40" s="25" t="s">
        <v>66</v>
      </c>
      <c r="X40" s="25" t="s">
        <v>67</v>
      </c>
      <c r="Y40" s="25" t="s">
        <v>81</v>
      </c>
      <c r="Z40" s="25" t="s">
        <v>120</v>
      </c>
      <c r="AA40" s="25" t="s">
        <v>76</v>
      </c>
      <c r="AB40" s="25" t="s">
        <v>77</v>
      </c>
      <c r="AC40" s="25" t="s">
        <v>56</v>
      </c>
      <c r="AD40" s="55">
        <v>2</v>
      </c>
      <c r="AE40" s="55" t="s">
        <v>71</v>
      </c>
      <c r="AG40" s="52">
        <f>'[1]landmarks data'!AB26</f>
        <v>0</v>
      </c>
      <c r="AH40" s="52">
        <f>'[1]landmarks data'!AC26</f>
        <v>143</v>
      </c>
      <c r="AI40" s="52">
        <f>'[1]landmarks data'!AD26</f>
        <v>1</v>
      </c>
      <c r="AJ40" s="52">
        <f>'[1]landmarks data'!AE26</f>
        <v>1</v>
      </c>
      <c r="AK40" s="52">
        <f>'[1]landmarks data'!AF26</f>
        <v>141</v>
      </c>
      <c r="AL40" s="52">
        <f>'[1]landmarks data'!AG26</f>
        <v>143</v>
      </c>
      <c r="AM40" s="52">
        <f>'[1]landmarks data'!AH26</f>
        <v>120</v>
      </c>
      <c r="AN40" s="52">
        <f>'[1]landmarks data'!AI26</f>
        <v>174</v>
      </c>
      <c r="AO40" s="52">
        <f>'[1]landmarks data'!AJ26</f>
        <v>134</v>
      </c>
      <c r="AP40" s="52">
        <f>'[1]landmarks data'!AK26</f>
        <v>31</v>
      </c>
      <c r="AQ40" s="52">
        <f>'[1]landmarks data'!AL26</f>
        <v>-10</v>
      </c>
      <c r="AR40" s="52">
        <f>'[1]landmarks data'!AM26</f>
        <v>36</v>
      </c>
      <c r="AS40" s="52">
        <f>'[1]landmarks data'!AN26</f>
        <v>0</v>
      </c>
      <c r="AT40" s="52">
        <f>'[1]landmarks data'!AO26</f>
        <v>-18</v>
      </c>
      <c r="AU40" s="52">
        <f>'[1]landmarks data'!AP26</f>
        <v>1</v>
      </c>
      <c r="AV40" s="52">
        <f>'[1]landmarks data'!AQ26</f>
        <v>-1</v>
      </c>
      <c r="AW40" s="52">
        <f>'[1]landmarks data'!AR26</f>
        <v>-19</v>
      </c>
      <c r="AX40" s="52">
        <f>'[1]landmarks data'!AS26</f>
        <v>-16</v>
      </c>
      <c r="AY40" s="52">
        <f>'[1]landmarks data'!AT26</f>
        <v>81</v>
      </c>
      <c r="AZ40" s="52">
        <f>'[1]landmarks data'!AU26</f>
        <v>90</v>
      </c>
      <c r="BA40" s="52">
        <f>'[1]landmarks data'!AV26</f>
        <v>117</v>
      </c>
      <c r="BB40" s="52">
        <f>'[1]landmarks data'!AW26</f>
        <v>122</v>
      </c>
      <c r="BC40" s="52">
        <f>'[1]landmarks data'!AX26</f>
        <v>102</v>
      </c>
      <c r="BD40" s="52">
        <f>'[1]landmarks data'!AY26</f>
        <v>90</v>
      </c>
      <c r="BE40" s="52" t="str">
        <f t="shared" si="0"/>
        <v>3-1 shorter</v>
      </c>
      <c r="BF40" s="52" t="str">
        <f>IF((AI40-AQ40)&gt;$BR$5,"3 to the right",IF((AI40-AQ40)&lt;-$BR$5,"3 to the left",IF(ABS(($AI40-$AQ40))&lt;=$BS$5,"vertically colinear","undecidable")))</f>
        <v>3 to the right</v>
      </c>
      <c r="BG40" s="52" t="str">
        <f t="shared" si="1"/>
        <v>6 to the right</v>
      </c>
      <c r="BH40" s="52" t="str">
        <f t="shared" si="2"/>
        <v>6 to the left</v>
      </c>
      <c r="BI40" s="52" t="str">
        <f t="shared" si="3"/>
        <v>7 to the right</v>
      </c>
      <c r="BJ40" s="52" t="str">
        <f t="shared" si="4"/>
        <v>10 to the left</v>
      </c>
      <c r="BK40" s="52" t="str">
        <f t="shared" si="5"/>
        <v>4 lower</v>
      </c>
      <c r="BL40" s="52" t="str">
        <f t="shared" si="6"/>
        <v>8 higher</v>
      </c>
      <c r="BM40" s="52" t="str">
        <f t="shared" si="7"/>
        <v>4-11 longer</v>
      </c>
      <c r="BN40" s="52" t="str">
        <f>IF(($BC40-$AV40)-($AO40-$AP40)&gt;$BR$5,"4-11 shorter",IF((BC40-$AV40)-($AO40-$AP40)&lt;-$BR$5,"4-11 longer",IF(ABS(($BC40-$AV40)-($AO40-$AP40))&lt;=$BS$5,"identical","undecidable")))</f>
        <v>identical</v>
      </c>
      <c r="BO40" s="52" t="str">
        <f t="shared" si="8"/>
        <v>7-12 shorter</v>
      </c>
      <c r="BP40" s="52" t="str">
        <f t="shared" si="9"/>
        <v>3-6 shorter</v>
      </c>
    </row>
    <row r="41" spans="1:68" s="52" customFormat="1" ht="12.75">
      <c r="A41" s="52">
        <v>56</v>
      </c>
      <c r="B41" s="52" t="s">
        <v>50</v>
      </c>
      <c r="C41" s="52" t="str">
        <f>B41&amp;" "&amp;D41</f>
        <v>WILC test05gvt</v>
      </c>
      <c r="D41" s="53" t="s">
        <v>125</v>
      </c>
      <c r="E41" s="20" t="s">
        <v>51</v>
      </c>
      <c r="F41" s="54" t="s">
        <v>52</v>
      </c>
      <c r="G41" s="54" t="s">
        <v>52</v>
      </c>
      <c r="H41" s="25" t="s">
        <v>113</v>
      </c>
      <c r="I41" s="25" t="s">
        <v>54</v>
      </c>
      <c r="J41" s="25" t="s">
        <v>64</v>
      </c>
      <c r="K41" s="25" t="s">
        <v>56</v>
      </c>
      <c r="L41" s="25" t="s">
        <v>64</v>
      </c>
      <c r="M41" s="25" t="s">
        <v>58</v>
      </c>
      <c r="N41" s="25" t="s">
        <v>76</v>
      </c>
      <c r="O41" s="25" t="s">
        <v>77</v>
      </c>
      <c r="P41" s="25" t="s">
        <v>56</v>
      </c>
      <c r="Q41" s="25" t="s">
        <v>33</v>
      </c>
      <c r="R41" s="25" t="s">
        <v>80</v>
      </c>
      <c r="S41" s="25" t="s">
        <v>62</v>
      </c>
      <c r="T41" s="25" t="s">
        <v>64</v>
      </c>
      <c r="U41" s="25" t="s">
        <v>64</v>
      </c>
      <c r="V41" s="25" t="s">
        <v>65</v>
      </c>
      <c r="W41" s="25" t="s">
        <v>66</v>
      </c>
      <c r="X41" s="25" t="s">
        <v>67</v>
      </c>
      <c r="Y41" s="25" t="s">
        <v>81</v>
      </c>
      <c r="Z41" s="25" t="s">
        <v>69</v>
      </c>
      <c r="AA41" s="25" t="s">
        <v>70</v>
      </c>
      <c r="AB41" s="25" t="s">
        <v>70</v>
      </c>
      <c r="AC41" s="25" t="s">
        <v>51</v>
      </c>
      <c r="AD41" s="55">
        <v>2</v>
      </c>
      <c r="AE41" s="55" t="s">
        <v>71</v>
      </c>
      <c r="AG41" s="52">
        <f>'[1]landmarks data'!AB27</f>
        <v>0</v>
      </c>
      <c r="AH41" s="52">
        <f>'[1]landmarks data'!AC27</f>
        <v>142</v>
      </c>
      <c r="AI41" s="52">
        <f>'[1]landmarks data'!AD27</f>
        <v>1</v>
      </c>
      <c r="AJ41" s="52">
        <f>'[1]landmarks data'!AE27</f>
        <v>1</v>
      </c>
      <c r="AK41" s="52">
        <f>'[1]landmarks data'!AF27</f>
        <v>142</v>
      </c>
      <c r="AL41" s="52">
        <f>'[1]landmarks data'!AG27</f>
        <v>142</v>
      </c>
      <c r="AM41" s="52">
        <f>'[1]landmarks data'!AH27</f>
        <v>105</v>
      </c>
      <c r="AN41" s="52">
        <f>'[1]landmarks data'!AI27</f>
        <v>157</v>
      </c>
      <c r="AO41" s="52">
        <f>'[1]landmarks data'!AJ27</f>
        <v>113</v>
      </c>
      <c r="AP41" s="52">
        <f>'[1]landmarks data'!AK27</f>
        <v>9</v>
      </c>
      <c r="AQ41" s="52">
        <f>'[1]landmarks data'!AL27</f>
        <v>-33</v>
      </c>
      <c r="AR41" s="52">
        <f>'[1]landmarks data'!AM27</f>
        <v>25</v>
      </c>
      <c r="AS41" s="52">
        <f>'[1]landmarks data'!AN27</f>
        <v>0</v>
      </c>
      <c r="AT41" s="52">
        <f>'[1]landmarks data'!AO27</f>
        <v>21</v>
      </c>
      <c r="AU41" s="52">
        <f>'[1]landmarks data'!AP27</f>
        <v>62</v>
      </c>
      <c r="AV41" s="52">
        <f>'[1]landmarks data'!AQ27</f>
        <v>0</v>
      </c>
      <c r="AW41" s="52">
        <f>'[1]landmarks data'!AR27</f>
        <v>19</v>
      </c>
      <c r="AX41" s="52">
        <f>'[1]landmarks data'!AS27</f>
        <v>21</v>
      </c>
      <c r="AY41" s="52">
        <f>'[1]landmarks data'!AT27</f>
        <v>109</v>
      </c>
      <c r="AZ41" s="52">
        <f>'[1]landmarks data'!AU27</f>
        <v>124</v>
      </c>
      <c r="BA41" s="52">
        <f>'[1]landmarks data'!AV27</f>
        <v>141</v>
      </c>
      <c r="BB41" s="52">
        <f>'[1]landmarks data'!AW27</f>
        <v>135</v>
      </c>
      <c r="BC41" s="52">
        <f>'[1]landmarks data'!AX27</f>
        <v>111</v>
      </c>
      <c r="BD41" s="52">
        <f>'[1]landmarks data'!AY27</f>
        <v>103</v>
      </c>
      <c r="BE41" s="52" t="str">
        <f t="shared" si="0"/>
        <v>3-1 shorter</v>
      </c>
      <c r="BF41" s="52" t="str">
        <f>IF((AI41-AQ41)&gt;$BR$5,"3 to the right",IF((AI41-AQ41)&lt;-$BR$5,"3 to the left",IF(ABS(($AI41-$AQ41))&lt;=$BS$5,"vertically colinear","undecidable")))</f>
        <v>3 to the right</v>
      </c>
      <c r="BG41" s="52" t="str">
        <f t="shared" si="1"/>
        <v>6 to the right</v>
      </c>
      <c r="BH41" s="52" t="str">
        <f t="shared" si="2"/>
        <v>6 to the left</v>
      </c>
      <c r="BI41" s="52" t="str">
        <f t="shared" si="3"/>
        <v>7 to the right</v>
      </c>
      <c r="BJ41" s="52" t="str">
        <f t="shared" si="4"/>
        <v>10 to the left</v>
      </c>
      <c r="BK41" s="52" t="str">
        <f t="shared" si="5"/>
        <v>4 higher</v>
      </c>
      <c r="BL41" s="52" t="str">
        <f t="shared" si="6"/>
        <v>8 lower</v>
      </c>
      <c r="BM41" s="52" t="str">
        <f t="shared" si="7"/>
        <v>4-11 shorter</v>
      </c>
      <c r="BN41" s="52" t="str">
        <f>IF(($BC41-$AV41)-($AO41-$AP41)&gt;$BR$5,"4-11 shorter",IF((BC41-$AV41)-($AO41-$AP41)&lt;-$BR$5,"4-11 longer",IF(ABS(($BC41-$AV41)-($AO41-$AP41))&lt;=$BS$5,"identical","undecidable")))</f>
        <v>4-11 shorter</v>
      </c>
      <c r="BO41" s="52" t="str">
        <f t="shared" si="8"/>
        <v>7-12 shorter</v>
      </c>
      <c r="BP41" s="52" t="str">
        <f t="shared" si="9"/>
        <v>3-6 shorter</v>
      </c>
    </row>
    <row r="42" spans="4:77" s="61" customFormat="1" ht="12.75">
      <c r="D42" s="67"/>
      <c r="E42" s="57"/>
      <c r="F42" s="57"/>
      <c r="G42" s="57"/>
      <c r="H42" s="58">
        <v>2</v>
      </c>
      <c r="I42" s="57"/>
      <c r="J42" s="58" t="s">
        <v>127</v>
      </c>
      <c r="K42" s="57"/>
      <c r="L42" s="58">
        <v>2</v>
      </c>
      <c r="M42" s="59"/>
      <c r="N42" s="59"/>
      <c r="O42" s="59"/>
      <c r="P42" s="58">
        <v>2</v>
      </c>
      <c r="Q42" s="57"/>
      <c r="R42" s="58" t="s">
        <v>126</v>
      </c>
      <c r="S42" s="57"/>
      <c r="T42" s="58">
        <v>4</v>
      </c>
      <c r="U42" s="59"/>
      <c r="V42" s="57"/>
      <c r="W42" s="59"/>
      <c r="X42" s="58">
        <v>2</v>
      </c>
      <c r="Y42" s="58">
        <v>2</v>
      </c>
      <c r="Z42" s="58">
        <v>4</v>
      </c>
      <c r="AA42" s="59"/>
      <c r="AB42" s="59"/>
      <c r="AC42" s="58">
        <v>2</v>
      </c>
      <c r="AD42" s="58">
        <v>2</v>
      </c>
      <c r="AE42" s="58">
        <v>2</v>
      </c>
      <c r="BW42" s="35">
        <v>8</v>
      </c>
      <c r="BX42" s="37">
        <v>7</v>
      </c>
      <c r="BY42" s="93">
        <v>12</v>
      </c>
    </row>
    <row r="43" spans="8:12" s="20" customFormat="1" ht="12.75">
      <c r="H43" s="20">
        <v>2</v>
      </c>
      <c r="L43" s="20">
        <v>2</v>
      </c>
    </row>
    <row r="44" s="20" customFormat="1" ht="12.75"/>
    <row r="45" spans="74:78" s="20" customFormat="1" ht="12.75">
      <c r="BV45" s="31" t="s">
        <v>178</v>
      </c>
      <c r="BW45" s="107">
        <f>BW42+BW34+BW26+BW18+BW10</f>
        <v>57</v>
      </c>
      <c r="BX45" s="108">
        <f>BX42+BX34+BX26+BX18+BX10</f>
        <v>26</v>
      </c>
      <c r="BY45" s="109">
        <f>BY42+BY34+BY26+BY18+BY10</f>
        <v>52</v>
      </c>
      <c r="BZ45" s="20">
        <f>BY45+BX45+BW45</f>
        <v>135</v>
      </c>
    </row>
    <row r="46" s="20" customFormat="1" ht="12.75"/>
  </sheetData>
  <mergeCells count="11">
    <mergeCell ref="J1:M1"/>
    <mergeCell ref="N1:W1"/>
    <mergeCell ref="H2:I2"/>
    <mergeCell ref="J2:M2"/>
    <mergeCell ref="N2:R2"/>
    <mergeCell ref="U2:W2"/>
    <mergeCell ref="AS2:BD2"/>
    <mergeCell ref="Y2:Z2"/>
    <mergeCell ref="AA2:AC2"/>
    <mergeCell ref="AD2:AE2"/>
    <mergeCell ref="AG2:AR2"/>
  </mergeCells>
  <printOptions/>
  <pageMargins left="0.75" right="0.75" top="1" bottom="1" header="0.5" footer="0.5"/>
  <pageSetup fitToHeight="1" fitToWidth="1" horizontalDpi="600" verticalDpi="600" orientation="landscape" paperSize="9" scale="2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36" max="36" width="2.140625" style="0" customWidth="1"/>
  </cols>
  <sheetData>
    <row r="1" spans="10:71" s="1" customFormat="1" ht="13.5" customHeight="1" thickBot="1">
      <c r="J1" s="127" t="s">
        <v>0</v>
      </c>
      <c r="K1" s="128"/>
      <c r="L1" s="128"/>
      <c r="M1" s="128"/>
      <c r="N1" s="129"/>
      <c r="O1" s="129"/>
      <c r="P1" s="129"/>
      <c r="Q1" s="129"/>
      <c r="R1" s="129"/>
      <c r="S1" s="129"/>
      <c r="T1" s="129"/>
      <c r="U1" s="129"/>
      <c r="V1" s="129"/>
      <c r="W1" s="129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96"/>
      <c r="BS1" s="96"/>
    </row>
    <row r="2" spans="1:71" s="10" customFormat="1" ht="13.5" customHeight="1" thickBot="1">
      <c r="A2" s="4"/>
      <c r="B2" s="4"/>
      <c r="C2" s="4"/>
      <c r="D2" s="5"/>
      <c r="E2" s="4"/>
      <c r="F2" s="4"/>
      <c r="G2" s="4"/>
      <c r="H2" s="121" t="s">
        <v>2</v>
      </c>
      <c r="I2" s="123"/>
      <c r="J2" s="130" t="s">
        <v>3</v>
      </c>
      <c r="K2" s="131"/>
      <c r="L2" s="131"/>
      <c r="M2" s="132"/>
      <c r="N2" s="121" t="s">
        <v>4</v>
      </c>
      <c r="O2" s="122"/>
      <c r="P2" s="122"/>
      <c r="Q2" s="122"/>
      <c r="R2" s="123"/>
      <c r="S2" s="63" t="s">
        <v>5</v>
      </c>
      <c r="T2" s="64" t="s">
        <v>6</v>
      </c>
      <c r="U2" s="133" t="s">
        <v>7</v>
      </c>
      <c r="V2" s="134"/>
      <c r="W2" s="135"/>
      <c r="X2" s="62" t="s">
        <v>8</v>
      </c>
      <c r="Y2" s="119" t="s">
        <v>9</v>
      </c>
      <c r="Z2" s="120"/>
      <c r="AA2" s="121" t="s">
        <v>10</v>
      </c>
      <c r="AB2" s="122"/>
      <c r="AC2" s="123"/>
      <c r="AD2" s="119" t="s">
        <v>11</v>
      </c>
      <c r="AE2" s="120"/>
      <c r="AF2" s="105"/>
      <c r="AG2" s="100"/>
      <c r="AH2" s="103"/>
      <c r="AI2" s="100"/>
      <c r="AJ2" s="104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1"/>
      <c r="BF2" s="101"/>
      <c r="BG2" s="101"/>
      <c r="BH2" s="101"/>
      <c r="BI2" s="101"/>
      <c r="BJ2" s="101"/>
      <c r="BK2" s="98"/>
      <c r="BL2" s="98"/>
      <c r="BM2" s="98"/>
      <c r="BN2" s="98"/>
      <c r="BO2" s="98"/>
      <c r="BP2" s="98"/>
      <c r="BQ2" s="97"/>
      <c r="BR2" s="96"/>
      <c r="BS2" s="96"/>
    </row>
    <row r="3" spans="1:71" s="17" customFormat="1" ht="81.75" customHeight="1" thickBot="1">
      <c r="A3" s="11" t="s">
        <v>16</v>
      </c>
      <c r="B3" s="6" t="s">
        <v>17</v>
      </c>
      <c r="C3" s="73" t="s">
        <v>18</v>
      </c>
      <c r="D3" s="74" t="s">
        <v>19</v>
      </c>
      <c r="E3" s="12" t="s">
        <v>20</v>
      </c>
      <c r="F3" s="13" t="s">
        <v>21</v>
      </c>
      <c r="G3" s="14" t="s">
        <v>22</v>
      </c>
      <c r="H3" s="15" t="s">
        <v>23</v>
      </c>
      <c r="I3" s="16" t="s">
        <v>24</v>
      </c>
      <c r="J3" s="75" t="s">
        <v>25</v>
      </c>
      <c r="K3" s="76" t="s">
        <v>26</v>
      </c>
      <c r="L3" s="77" t="s">
        <v>27</v>
      </c>
      <c r="M3" s="77" t="s">
        <v>28</v>
      </c>
      <c r="N3" s="78" t="s">
        <v>29</v>
      </c>
      <c r="O3" s="15" t="s">
        <v>30</v>
      </c>
      <c r="P3" s="79" t="s">
        <v>26</v>
      </c>
      <c r="Q3" s="15" t="s">
        <v>31</v>
      </c>
      <c r="R3" s="15" t="s">
        <v>32</v>
      </c>
      <c r="S3" s="80" t="s">
        <v>32</v>
      </c>
      <c r="T3" s="81" t="s">
        <v>32</v>
      </c>
      <c r="U3" s="75" t="s">
        <v>25</v>
      </c>
      <c r="V3" s="76" t="s">
        <v>23</v>
      </c>
      <c r="W3" s="77" t="s">
        <v>33</v>
      </c>
      <c r="X3" s="82" t="s">
        <v>32</v>
      </c>
      <c r="Y3" s="76" t="s">
        <v>34</v>
      </c>
      <c r="Z3" s="83" t="s">
        <v>32</v>
      </c>
      <c r="AA3" s="84" t="s">
        <v>29</v>
      </c>
      <c r="AB3" s="85" t="s">
        <v>30</v>
      </c>
      <c r="AC3" s="15" t="s">
        <v>26</v>
      </c>
      <c r="AD3" s="76" t="s">
        <v>26</v>
      </c>
      <c r="AE3" s="75" t="s">
        <v>35</v>
      </c>
      <c r="AF3" s="106"/>
      <c r="AG3" s="100"/>
      <c r="AH3" s="103"/>
      <c r="AI3" s="100"/>
      <c r="AJ3" s="104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99"/>
      <c r="BR3" s="98"/>
      <c r="BS3" s="102"/>
    </row>
    <row r="4" spans="31:72" s="20" customFormat="1" ht="12.75">
      <c r="AE4" s="94"/>
      <c r="AF4" s="25"/>
      <c r="AG4" s="40" t="s">
        <v>174</v>
      </c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95"/>
    </row>
    <row r="5" spans="31:72" s="20" customFormat="1" ht="12.75">
      <c r="AE5" s="94"/>
      <c r="AF5" s="25"/>
      <c r="AG5" s="25" t="s">
        <v>171</v>
      </c>
      <c r="AH5" s="25" t="s">
        <v>172</v>
      </c>
      <c r="AI5" s="25" t="s">
        <v>173</v>
      </c>
      <c r="AJ5" s="25"/>
      <c r="AK5" s="25" t="s">
        <v>175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95"/>
    </row>
    <row r="6" spans="31:72" s="20" customFormat="1" ht="12.75">
      <c r="AE6" s="94"/>
      <c r="AF6" s="34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95"/>
    </row>
    <row r="7" spans="1:38" s="34" customFormat="1" ht="12.75">
      <c r="A7" s="34" t="s">
        <v>133</v>
      </c>
      <c r="D7" s="21" t="s">
        <v>161</v>
      </c>
      <c r="E7" s="35"/>
      <c r="F7" s="36" t="s">
        <v>126</v>
      </c>
      <c r="G7" s="36" t="s">
        <v>126</v>
      </c>
      <c r="H7" s="35"/>
      <c r="I7" s="35"/>
      <c r="J7" s="37"/>
      <c r="K7" s="35"/>
      <c r="L7" s="36" t="s">
        <v>127</v>
      </c>
      <c r="M7" s="37"/>
      <c r="N7" s="35"/>
      <c r="O7" s="35"/>
      <c r="P7" s="35"/>
      <c r="Q7" s="35"/>
      <c r="R7" s="36">
        <v>2</v>
      </c>
      <c r="S7" s="35"/>
      <c r="T7" s="36">
        <v>3</v>
      </c>
      <c r="U7" s="35"/>
      <c r="V7" s="35"/>
      <c r="W7" s="35"/>
      <c r="X7" s="35"/>
      <c r="Y7" s="36">
        <v>2</v>
      </c>
      <c r="Z7" s="35"/>
      <c r="AA7" s="37"/>
      <c r="AB7" s="37"/>
      <c r="AC7" s="35"/>
      <c r="AD7" s="36">
        <v>2</v>
      </c>
      <c r="AE7" s="36">
        <v>2</v>
      </c>
      <c r="AG7" s="110">
        <v>15</v>
      </c>
      <c r="AH7" s="111">
        <v>4</v>
      </c>
      <c r="AI7" s="112">
        <v>8</v>
      </c>
      <c r="AK7" s="90"/>
      <c r="AL7" s="21" t="s">
        <v>161</v>
      </c>
    </row>
    <row r="8" spans="1:38" s="34" customFormat="1" ht="12.75">
      <c r="A8" s="34" t="s">
        <v>134</v>
      </c>
      <c r="D8" s="21" t="s">
        <v>162</v>
      </c>
      <c r="E8" s="35"/>
      <c r="F8" s="38"/>
      <c r="G8" s="36" t="s">
        <v>126</v>
      </c>
      <c r="H8" s="35"/>
      <c r="I8" s="35"/>
      <c r="J8" s="35"/>
      <c r="K8" s="35"/>
      <c r="L8" s="36" t="s">
        <v>126</v>
      </c>
      <c r="M8" s="36" t="s">
        <v>126</v>
      </c>
      <c r="N8" s="36">
        <v>2</v>
      </c>
      <c r="O8" s="36">
        <v>2</v>
      </c>
      <c r="P8" s="35"/>
      <c r="Q8" s="35"/>
      <c r="R8" s="37"/>
      <c r="S8" s="35"/>
      <c r="T8" s="36" t="s">
        <v>128</v>
      </c>
      <c r="U8" s="35"/>
      <c r="V8" s="35"/>
      <c r="W8" s="35"/>
      <c r="X8" s="36" t="s">
        <v>126</v>
      </c>
      <c r="Y8" s="37"/>
      <c r="Z8" s="35"/>
      <c r="AA8" s="37"/>
      <c r="AB8" s="37"/>
      <c r="AC8" s="35"/>
      <c r="AD8" s="36">
        <v>2</v>
      </c>
      <c r="AE8" s="36">
        <v>2</v>
      </c>
      <c r="AG8" s="110">
        <v>13</v>
      </c>
      <c r="AH8" s="111">
        <v>5</v>
      </c>
      <c r="AI8" s="112">
        <v>9</v>
      </c>
      <c r="AK8" s="90"/>
      <c r="AL8" s="21" t="s">
        <v>162</v>
      </c>
    </row>
    <row r="9" spans="1:38" s="34" customFormat="1" ht="12.75">
      <c r="A9" s="34" t="s">
        <v>135</v>
      </c>
      <c r="D9" s="21" t="s">
        <v>163</v>
      </c>
      <c r="E9" s="35"/>
      <c r="F9" s="38"/>
      <c r="G9" s="36" t="s">
        <v>126</v>
      </c>
      <c r="H9" s="36" t="s">
        <v>126</v>
      </c>
      <c r="I9" s="35"/>
      <c r="J9" s="36" t="s">
        <v>127</v>
      </c>
      <c r="K9" s="35"/>
      <c r="L9" s="36" t="s">
        <v>127</v>
      </c>
      <c r="M9" s="36" t="s">
        <v>127</v>
      </c>
      <c r="N9" s="36" t="s">
        <v>126</v>
      </c>
      <c r="O9" s="36">
        <v>2</v>
      </c>
      <c r="P9" s="35"/>
      <c r="Q9" s="37"/>
      <c r="R9" s="35"/>
      <c r="S9" s="35"/>
      <c r="T9" s="36">
        <v>3</v>
      </c>
      <c r="U9" s="35"/>
      <c r="V9" s="35"/>
      <c r="W9" s="36">
        <v>2</v>
      </c>
      <c r="X9" s="36">
        <v>2</v>
      </c>
      <c r="Y9" s="35"/>
      <c r="Z9" s="37"/>
      <c r="AA9" s="37"/>
      <c r="AB9" s="37"/>
      <c r="AC9" s="35"/>
      <c r="AD9" s="36">
        <v>2</v>
      </c>
      <c r="AE9" s="36">
        <v>2</v>
      </c>
      <c r="AG9" s="110">
        <v>10</v>
      </c>
      <c r="AH9" s="111">
        <v>5</v>
      </c>
      <c r="AI9" s="112">
        <v>12</v>
      </c>
      <c r="AK9" s="92"/>
      <c r="AL9" s="21" t="s">
        <v>163</v>
      </c>
    </row>
    <row r="10" spans="4:38" s="34" customFormat="1" ht="12.75">
      <c r="D10" s="21" t="s">
        <v>164</v>
      </c>
      <c r="E10" s="35"/>
      <c r="F10" s="35"/>
      <c r="G10" s="35"/>
      <c r="H10" s="35"/>
      <c r="I10" s="35"/>
      <c r="J10" s="36">
        <v>2</v>
      </c>
      <c r="K10" s="35"/>
      <c r="L10" s="36">
        <v>3</v>
      </c>
      <c r="M10" s="36" t="s">
        <v>126</v>
      </c>
      <c r="N10" s="37"/>
      <c r="O10" s="37"/>
      <c r="P10" s="36">
        <v>2</v>
      </c>
      <c r="Q10" s="37"/>
      <c r="R10" s="36">
        <v>2</v>
      </c>
      <c r="S10" s="35"/>
      <c r="T10" s="36">
        <v>3</v>
      </c>
      <c r="U10" s="35"/>
      <c r="V10" s="35"/>
      <c r="W10" s="35"/>
      <c r="X10" s="36">
        <v>2</v>
      </c>
      <c r="Y10" s="36">
        <v>2</v>
      </c>
      <c r="Z10" s="36">
        <v>3</v>
      </c>
      <c r="AA10" s="37"/>
      <c r="AB10" s="37"/>
      <c r="AC10" s="35"/>
      <c r="AD10" s="36">
        <v>2</v>
      </c>
      <c r="AE10" s="36">
        <v>2</v>
      </c>
      <c r="AF10" s="39"/>
      <c r="AG10" s="110">
        <v>11</v>
      </c>
      <c r="AH10" s="111">
        <v>5</v>
      </c>
      <c r="AI10" s="112">
        <v>11</v>
      </c>
      <c r="AK10" s="91"/>
      <c r="AL10" s="21" t="s">
        <v>164</v>
      </c>
    </row>
    <row r="11" spans="4:38" s="39" customFormat="1" ht="12.75">
      <c r="D11" s="21" t="s">
        <v>165</v>
      </c>
      <c r="E11" s="35"/>
      <c r="F11" s="35"/>
      <c r="G11" s="35"/>
      <c r="H11" s="36">
        <v>2</v>
      </c>
      <c r="I11" s="35"/>
      <c r="J11" s="36" t="s">
        <v>127</v>
      </c>
      <c r="K11" s="35"/>
      <c r="L11" s="36">
        <v>2</v>
      </c>
      <c r="M11" s="37"/>
      <c r="N11" s="37"/>
      <c r="O11" s="37"/>
      <c r="P11" s="36">
        <v>2</v>
      </c>
      <c r="Q11" s="35"/>
      <c r="R11" s="36" t="s">
        <v>126</v>
      </c>
      <c r="S11" s="35"/>
      <c r="T11" s="36">
        <v>4</v>
      </c>
      <c r="U11" s="37"/>
      <c r="V11" s="35"/>
      <c r="W11" s="37"/>
      <c r="X11" s="36">
        <v>2</v>
      </c>
      <c r="Y11" s="36">
        <v>2</v>
      </c>
      <c r="Z11" s="36">
        <v>4</v>
      </c>
      <c r="AA11" s="37"/>
      <c r="AB11" s="37"/>
      <c r="AC11" s="36">
        <v>2</v>
      </c>
      <c r="AD11" s="36">
        <v>2</v>
      </c>
      <c r="AE11" s="36">
        <v>2</v>
      </c>
      <c r="AF11" s="20"/>
      <c r="AG11" s="113">
        <v>8</v>
      </c>
      <c r="AH11" s="114">
        <v>7</v>
      </c>
      <c r="AI11" s="115">
        <v>12</v>
      </c>
      <c r="AK11" s="93"/>
      <c r="AL11" s="21" t="s">
        <v>165</v>
      </c>
    </row>
    <row r="12" spans="7:37" s="20" customFormat="1" ht="12.75">
      <c r="G12" s="20">
        <v>3</v>
      </c>
      <c r="J12" s="20">
        <v>3</v>
      </c>
      <c r="L12" s="20">
        <v>5</v>
      </c>
      <c r="M12" s="20">
        <v>3</v>
      </c>
      <c r="R12" s="20">
        <v>3</v>
      </c>
      <c r="T12" s="20">
        <v>5</v>
      </c>
      <c r="X12" s="20">
        <v>4</v>
      </c>
      <c r="Y12" s="20">
        <v>3</v>
      </c>
      <c r="AD12" s="20">
        <v>5</v>
      </c>
      <c r="AE12" s="20">
        <v>5</v>
      </c>
      <c r="AG12" s="20">
        <f>SUM(AG7:AG11)</f>
        <v>57</v>
      </c>
      <c r="AH12" s="20">
        <f>SUM(AH7:AH11)</f>
        <v>26</v>
      </c>
      <c r="AI12" s="20">
        <f>SUM(AI7:AI11)</f>
        <v>52</v>
      </c>
      <c r="AK12" s="20">
        <f>AI12+AH12+AG12</f>
        <v>135</v>
      </c>
    </row>
    <row r="13" spans="33:34" s="20" customFormat="1" ht="12.75">
      <c r="AG13" s="39"/>
      <c r="AH13" s="39"/>
    </row>
    <row r="14" spans="33:34" s="25" customFormat="1" ht="12.75">
      <c r="AG14" s="20"/>
      <c r="AH14" s="61" t="s">
        <v>136</v>
      </c>
    </row>
    <row r="15" spans="1:35" s="18" customFormat="1" ht="12.75">
      <c r="A15" s="18" t="s">
        <v>129</v>
      </c>
      <c r="E15" s="18">
        <v>100</v>
      </c>
      <c r="F15" s="18">
        <v>40</v>
      </c>
      <c r="G15" s="18">
        <v>40</v>
      </c>
      <c r="H15" s="18">
        <v>60</v>
      </c>
      <c r="I15" s="18">
        <v>100</v>
      </c>
      <c r="J15" s="18">
        <v>20</v>
      </c>
      <c r="K15" s="18">
        <v>100</v>
      </c>
      <c r="N15" s="18">
        <v>20</v>
      </c>
      <c r="O15" s="18">
        <v>20</v>
      </c>
      <c r="P15" s="18">
        <v>60</v>
      </c>
      <c r="Q15" s="18">
        <v>60</v>
      </c>
      <c r="R15" s="18">
        <v>20</v>
      </c>
      <c r="S15" s="18">
        <v>100</v>
      </c>
      <c r="U15" s="18">
        <v>80</v>
      </c>
      <c r="V15" s="18">
        <v>100</v>
      </c>
      <c r="W15" s="18">
        <v>60</v>
      </c>
      <c r="X15" s="18">
        <v>20</v>
      </c>
      <c r="Y15" s="18">
        <v>20</v>
      </c>
      <c r="Z15" s="18">
        <v>40</v>
      </c>
      <c r="AC15" s="18">
        <v>80</v>
      </c>
      <c r="AG15" s="18">
        <f>SUM(E15:AE15)</f>
        <v>1140</v>
      </c>
      <c r="AH15" s="27">
        <f>AG15*100/2700</f>
        <v>42.22222222222222</v>
      </c>
      <c r="AI15" s="18" t="s">
        <v>176</v>
      </c>
    </row>
    <row r="16" spans="6:34" s="19" customFormat="1" ht="12.75">
      <c r="F16" s="19">
        <v>40</v>
      </c>
      <c r="J16" s="19">
        <v>20</v>
      </c>
      <c r="M16" s="19">
        <v>40</v>
      </c>
      <c r="N16" s="19">
        <v>40</v>
      </c>
      <c r="O16" s="19">
        <v>40</v>
      </c>
      <c r="Q16" s="19">
        <v>40</v>
      </c>
      <c r="R16" s="19">
        <v>20</v>
      </c>
      <c r="U16" s="19">
        <v>20</v>
      </c>
      <c r="W16" s="19">
        <v>20</v>
      </c>
      <c r="Y16" s="19">
        <v>20</v>
      </c>
      <c r="Z16" s="19">
        <v>20</v>
      </c>
      <c r="AA16" s="19">
        <v>100</v>
      </c>
      <c r="AB16" s="19">
        <v>100</v>
      </c>
      <c r="AG16" s="19">
        <f>SUM(E16:AE16)</f>
        <v>520</v>
      </c>
      <c r="AH16" s="28">
        <f>AG16*100/2700</f>
        <v>19.25925925925926</v>
      </c>
    </row>
    <row r="17" spans="6:35" s="23" customFormat="1" ht="12.75">
      <c r="F17" s="23">
        <v>20</v>
      </c>
      <c r="G17" s="23">
        <v>60</v>
      </c>
      <c r="H17" s="23">
        <v>40</v>
      </c>
      <c r="J17" s="23">
        <v>60</v>
      </c>
      <c r="L17" s="23">
        <v>100</v>
      </c>
      <c r="M17" s="23">
        <v>60</v>
      </c>
      <c r="N17" s="23">
        <v>40</v>
      </c>
      <c r="O17" s="23">
        <v>40</v>
      </c>
      <c r="P17" s="23">
        <v>40</v>
      </c>
      <c r="R17" s="23">
        <v>60</v>
      </c>
      <c r="T17" s="23">
        <v>100</v>
      </c>
      <c r="W17" s="23">
        <v>20</v>
      </c>
      <c r="X17" s="23">
        <v>80</v>
      </c>
      <c r="Y17" s="23">
        <v>60</v>
      </c>
      <c r="Z17" s="23">
        <v>40</v>
      </c>
      <c r="AC17" s="23">
        <v>20</v>
      </c>
      <c r="AD17" s="23">
        <v>100</v>
      </c>
      <c r="AE17" s="23">
        <v>100</v>
      </c>
      <c r="AG17" s="23">
        <f>SUM(E17:AE17)</f>
        <v>1040</v>
      </c>
      <c r="AH17" s="29">
        <f>AG17*100/2700</f>
        <v>38.51851851851852</v>
      </c>
      <c r="AI17" s="23" t="s">
        <v>177</v>
      </c>
    </row>
    <row r="18" spans="30:31" s="25" customFormat="1" ht="12.75">
      <c r="AD18" s="26" t="s">
        <v>160</v>
      </c>
      <c r="AE18" s="26"/>
    </row>
    <row r="19" s="25" customFormat="1" ht="12.75"/>
    <row r="20" s="25" customFormat="1" ht="12.75"/>
    <row r="21" s="25" customFormat="1" ht="12.75"/>
    <row r="22" s="25" customFormat="1" ht="12.75"/>
    <row r="23" spans="5:31" s="25" customFormat="1" ht="12.75">
      <c r="E23" s="30"/>
      <c r="F23" s="30"/>
      <c r="G23" s="30"/>
      <c r="K23" s="30"/>
      <c r="P23" s="30"/>
      <c r="AC23" s="30"/>
      <c r="AD23" s="30"/>
      <c r="AE23" s="30"/>
    </row>
    <row r="24" s="25" customFormat="1" ht="12.75"/>
    <row r="25" s="25" customFormat="1" ht="12.75"/>
    <row r="26" spans="34:35" s="25" customFormat="1" ht="12.75">
      <c r="AH26" s="30"/>
      <c r="AI26" s="30"/>
    </row>
    <row r="27" spans="5:31" s="25" customFormat="1" ht="12.75">
      <c r="E27" s="30"/>
      <c r="F27" s="30"/>
      <c r="G27" s="30"/>
      <c r="H27" s="30"/>
      <c r="AD27" s="30"/>
      <c r="AE27" s="30"/>
    </row>
    <row r="28" s="25" customFormat="1" ht="12.75">
      <c r="E28" s="30"/>
    </row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</sheetData>
  <mergeCells count="9">
    <mergeCell ref="H2:I2"/>
    <mergeCell ref="J2:M2"/>
    <mergeCell ref="N2:R2"/>
    <mergeCell ref="U2:W2"/>
    <mergeCell ref="Y2:Z2"/>
    <mergeCell ref="AA2:AC2"/>
    <mergeCell ref="AD2:AE2"/>
    <mergeCell ref="J1:M1"/>
    <mergeCell ref="N1:W1"/>
  </mergeCells>
  <printOptions/>
  <pageMargins left="0.75" right="0.75" top="1" bottom="1" header="0.5" footer="0.5"/>
  <pageSetup fitToHeight="1" fitToWidth="1" horizontalDpi="600" verticalDpi="600" orientation="landscape" paperSize="9" scale="3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1"/>
  <sheetViews>
    <sheetView zoomScale="70" zoomScaleNormal="70" workbookViewId="0" topLeftCell="A1">
      <selection activeCell="A14" sqref="A14"/>
    </sheetView>
  </sheetViews>
  <sheetFormatPr defaultColWidth="9.140625" defaultRowHeight="12.75"/>
  <sheetData>
    <row r="1" spans="10:82" s="1" customFormat="1" ht="13.5" customHeight="1" thickBot="1">
      <c r="J1" s="127" t="s">
        <v>0</v>
      </c>
      <c r="K1" s="128"/>
      <c r="L1" s="128"/>
      <c r="M1" s="128"/>
      <c r="N1" s="129"/>
      <c r="O1" s="129"/>
      <c r="P1" s="129"/>
      <c r="Q1" s="129"/>
      <c r="R1" s="129"/>
      <c r="S1" s="129"/>
      <c r="T1" s="129"/>
      <c r="U1" s="129"/>
      <c r="V1" s="129"/>
      <c r="W1" s="129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</row>
    <row r="2" spans="1:82" s="10" customFormat="1" ht="13.5" customHeight="1" thickBot="1">
      <c r="A2" s="4"/>
      <c r="B2" s="4"/>
      <c r="C2" s="4"/>
      <c r="D2" s="5"/>
      <c r="E2" s="4"/>
      <c r="F2" s="4"/>
      <c r="G2" s="4"/>
      <c r="H2" s="121" t="s">
        <v>2</v>
      </c>
      <c r="I2" s="123"/>
      <c r="J2" s="130" t="s">
        <v>3</v>
      </c>
      <c r="K2" s="131"/>
      <c r="L2" s="131"/>
      <c r="M2" s="132"/>
      <c r="N2" s="121" t="s">
        <v>4</v>
      </c>
      <c r="O2" s="122"/>
      <c r="P2" s="122"/>
      <c r="Q2" s="122"/>
      <c r="R2" s="123"/>
      <c r="S2" s="63" t="s">
        <v>5</v>
      </c>
      <c r="T2" s="64" t="s">
        <v>6</v>
      </c>
      <c r="U2" s="133" t="s">
        <v>7</v>
      </c>
      <c r="V2" s="134"/>
      <c r="W2" s="135"/>
      <c r="X2" s="62" t="s">
        <v>8</v>
      </c>
      <c r="Y2" s="119" t="s">
        <v>9</v>
      </c>
      <c r="Z2" s="120"/>
      <c r="AA2" s="121" t="s">
        <v>10</v>
      </c>
      <c r="AB2" s="122"/>
      <c r="AC2" s="123"/>
      <c r="AD2" s="119" t="s">
        <v>11</v>
      </c>
      <c r="AE2" s="120"/>
      <c r="AF2" s="4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</row>
    <row r="3" spans="1:82" s="17" customFormat="1" ht="81.75" customHeight="1" thickBot="1">
      <c r="A3" s="11" t="s">
        <v>16</v>
      </c>
      <c r="B3" s="6" t="s">
        <v>17</v>
      </c>
      <c r="C3" s="73" t="s">
        <v>18</v>
      </c>
      <c r="D3" s="74" t="s">
        <v>19</v>
      </c>
      <c r="E3" s="12" t="s">
        <v>20</v>
      </c>
      <c r="F3" s="13" t="s">
        <v>21</v>
      </c>
      <c r="G3" s="14" t="s">
        <v>22</v>
      </c>
      <c r="H3" s="15" t="s">
        <v>23</v>
      </c>
      <c r="I3" s="16" t="s">
        <v>24</v>
      </c>
      <c r="J3" s="75" t="s">
        <v>25</v>
      </c>
      <c r="K3" s="76" t="s">
        <v>26</v>
      </c>
      <c r="L3" s="77" t="s">
        <v>27</v>
      </c>
      <c r="M3" s="77" t="s">
        <v>28</v>
      </c>
      <c r="N3" s="78" t="s">
        <v>29</v>
      </c>
      <c r="O3" s="15" t="s">
        <v>30</v>
      </c>
      <c r="P3" s="79" t="s">
        <v>26</v>
      </c>
      <c r="Q3" s="15" t="s">
        <v>31</v>
      </c>
      <c r="R3" s="15" t="s">
        <v>32</v>
      </c>
      <c r="S3" s="80" t="s">
        <v>32</v>
      </c>
      <c r="T3" s="81" t="s">
        <v>32</v>
      </c>
      <c r="U3" s="75" t="s">
        <v>25</v>
      </c>
      <c r="V3" s="76" t="s">
        <v>23</v>
      </c>
      <c r="W3" s="77" t="s">
        <v>33</v>
      </c>
      <c r="X3" s="82" t="s">
        <v>32</v>
      </c>
      <c r="Y3" s="76" t="s">
        <v>34</v>
      </c>
      <c r="Z3" s="83" t="s">
        <v>32</v>
      </c>
      <c r="AA3" s="84" t="s">
        <v>29</v>
      </c>
      <c r="AB3" s="85" t="s">
        <v>30</v>
      </c>
      <c r="AC3" s="15" t="s">
        <v>26</v>
      </c>
      <c r="AD3" s="76" t="s">
        <v>26</v>
      </c>
      <c r="AE3" s="75" t="s">
        <v>35</v>
      </c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="20" customFormat="1" ht="12.75"/>
    <row r="5" s="20" customFormat="1" ht="12.75"/>
    <row r="6" s="20" customFormat="1" ht="12.75"/>
    <row r="7" spans="1:35" s="18" customFormat="1" ht="12.75">
      <c r="A7" s="18" t="s">
        <v>129</v>
      </c>
      <c r="E7" s="18">
        <v>100</v>
      </c>
      <c r="F7" s="18">
        <v>40</v>
      </c>
      <c r="G7" s="18">
        <v>40</v>
      </c>
      <c r="H7" s="18">
        <v>60</v>
      </c>
      <c r="I7" s="18">
        <v>100</v>
      </c>
      <c r="J7" s="18">
        <v>20</v>
      </c>
      <c r="K7" s="18">
        <v>100</v>
      </c>
      <c r="N7" s="18">
        <v>20</v>
      </c>
      <c r="O7" s="18">
        <v>20</v>
      </c>
      <c r="P7" s="18">
        <v>60</v>
      </c>
      <c r="Q7" s="18">
        <v>60</v>
      </c>
      <c r="R7" s="18">
        <v>20</v>
      </c>
      <c r="S7" s="18">
        <v>100</v>
      </c>
      <c r="U7" s="18">
        <v>80</v>
      </c>
      <c r="V7" s="18">
        <v>100</v>
      </c>
      <c r="W7" s="18">
        <v>60</v>
      </c>
      <c r="X7" s="18">
        <v>20</v>
      </c>
      <c r="Y7" s="18">
        <v>20</v>
      </c>
      <c r="Z7" s="18">
        <v>40</v>
      </c>
      <c r="AC7" s="18">
        <v>80</v>
      </c>
      <c r="AG7" s="18">
        <f>SUM(E7:AE7)</f>
        <v>1140</v>
      </c>
      <c r="AH7" s="27">
        <f>AG7*100/2700</f>
        <v>42.22222222222222</v>
      </c>
      <c r="AI7" s="18" t="s">
        <v>176</v>
      </c>
    </row>
    <row r="8" spans="6:34" s="19" customFormat="1" ht="12.75">
      <c r="F8" s="19">
        <v>40</v>
      </c>
      <c r="J8" s="19">
        <v>20</v>
      </c>
      <c r="M8" s="19">
        <v>40</v>
      </c>
      <c r="N8" s="19">
        <v>40</v>
      </c>
      <c r="O8" s="19">
        <v>40</v>
      </c>
      <c r="Q8" s="19">
        <v>40</v>
      </c>
      <c r="R8" s="19">
        <v>20</v>
      </c>
      <c r="U8" s="19">
        <v>20</v>
      </c>
      <c r="W8" s="19">
        <v>20</v>
      </c>
      <c r="Y8" s="19">
        <v>20</v>
      </c>
      <c r="Z8" s="19">
        <v>20</v>
      </c>
      <c r="AA8" s="19">
        <v>100</v>
      </c>
      <c r="AB8" s="19">
        <v>100</v>
      </c>
      <c r="AG8" s="19">
        <f>SUM(E8:AE8)</f>
        <v>520</v>
      </c>
      <c r="AH8" s="28">
        <f>AG8*100/2700</f>
        <v>19.25925925925926</v>
      </c>
    </row>
    <row r="9" spans="6:35" s="23" customFormat="1" ht="12.75">
      <c r="F9" s="23">
        <v>20</v>
      </c>
      <c r="G9" s="23">
        <v>60</v>
      </c>
      <c r="H9" s="23">
        <v>40</v>
      </c>
      <c r="J9" s="23">
        <v>60</v>
      </c>
      <c r="L9" s="23">
        <v>100</v>
      </c>
      <c r="M9" s="23">
        <v>60</v>
      </c>
      <c r="N9" s="23">
        <v>40</v>
      </c>
      <c r="O9" s="23">
        <v>40</v>
      </c>
      <c r="P9" s="23">
        <v>40</v>
      </c>
      <c r="R9" s="23">
        <v>60</v>
      </c>
      <c r="T9" s="23">
        <v>100</v>
      </c>
      <c r="W9" s="23">
        <v>20</v>
      </c>
      <c r="X9" s="23">
        <v>80</v>
      </c>
      <c r="Y9" s="23">
        <v>60</v>
      </c>
      <c r="Z9" s="23">
        <v>40</v>
      </c>
      <c r="AC9" s="23">
        <v>20</v>
      </c>
      <c r="AD9" s="23">
        <v>100</v>
      </c>
      <c r="AE9" s="23">
        <v>100</v>
      </c>
      <c r="AG9" s="23">
        <f>SUM(E9:AE9)</f>
        <v>1040</v>
      </c>
      <c r="AH9" s="29">
        <f>AG9*100/2700</f>
        <v>38.51851851851852</v>
      </c>
      <c r="AI9" s="23" t="s">
        <v>177</v>
      </c>
    </row>
    <row r="10" s="20" customFormat="1" ht="12.75">
      <c r="AI10" s="25"/>
    </row>
    <row r="11" spans="1:29" s="20" customFormat="1" ht="12.75">
      <c r="A11" s="20" t="s">
        <v>137</v>
      </c>
      <c r="F11" s="31" t="s">
        <v>138</v>
      </c>
      <c r="G11" s="31" t="s">
        <v>138</v>
      </c>
      <c r="H11" s="31" t="s">
        <v>138</v>
      </c>
      <c r="J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R11" s="31" t="s">
        <v>138</v>
      </c>
      <c r="T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20" t="s">
        <v>139</v>
      </c>
      <c r="AB11" s="20" t="s">
        <v>139</v>
      </c>
      <c r="AC11" s="20" t="s">
        <v>139</v>
      </c>
    </row>
    <row r="12" spans="1:26" s="20" customFormat="1" ht="12.75">
      <c r="A12" s="20" t="s">
        <v>141</v>
      </c>
      <c r="F12" s="31"/>
      <c r="G12" s="31"/>
      <c r="H12" s="31"/>
      <c r="I12" s="25" t="s">
        <v>139</v>
      </c>
      <c r="J12" s="31"/>
      <c r="K12" s="25" t="s">
        <v>139</v>
      </c>
      <c r="L12" s="31"/>
      <c r="M12" s="31"/>
      <c r="N12" s="31"/>
      <c r="O12" s="31"/>
      <c r="P12" s="31"/>
      <c r="Q12" s="20" t="s">
        <v>139</v>
      </c>
      <c r="R12" s="31"/>
      <c r="S12" s="20" t="s">
        <v>139</v>
      </c>
      <c r="T12" s="31"/>
      <c r="U12" s="20" t="s">
        <v>139</v>
      </c>
      <c r="V12" s="20" t="s">
        <v>139</v>
      </c>
      <c r="W12" s="31"/>
      <c r="X12" s="31"/>
      <c r="Y12" s="31"/>
      <c r="Z12" s="31"/>
    </row>
    <row r="13" spans="1:31" s="20" customFormat="1" ht="12.75">
      <c r="A13" s="20" t="s">
        <v>130</v>
      </c>
      <c r="F13" s="25" t="s">
        <v>142</v>
      </c>
      <c r="G13" s="25" t="s">
        <v>142</v>
      </c>
      <c r="H13" s="25" t="s">
        <v>143</v>
      </c>
      <c r="I13" s="25" t="s">
        <v>140</v>
      </c>
      <c r="J13" s="25" t="s">
        <v>140</v>
      </c>
      <c r="K13" s="25" t="s">
        <v>147</v>
      </c>
      <c r="L13" s="25" t="s">
        <v>140</v>
      </c>
      <c r="M13" s="25" t="s">
        <v>140</v>
      </c>
      <c r="N13" s="25" t="s">
        <v>144</v>
      </c>
      <c r="O13" s="25" t="s">
        <v>145</v>
      </c>
      <c r="P13" s="25" t="s">
        <v>147</v>
      </c>
      <c r="Q13" s="20" t="s">
        <v>142</v>
      </c>
      <c r="R13" s="25" t="s">
        <v>140</v>
      </c>
      <c r="S13" s="20" t="s">
        <v>142</v>
      </c>
      <c r="T13" s="25" t="s">
        <v>140</v>
      </c>
      <c r="U13" s="20" t="s">
        <v>140</v>
      </c>
      <c r="V13" s="20" t="s">
        <v>140</v>
      </c>
      <c r="W13" s="25" t="s">
        <v>140</v>
      </c>
      <c r="X13" s="25" t="s">
        <v>140</v>
      </c>
      <c r="Y13" s="25" t="s">
        <v>140</v>
      </c>
      <c r="Z13" s="25" t="s">
        <v>140</v>
      </c>
      <c r="AA13" s="25" t="s">
        <v>144</v>
      </c>
      <c r="AB13" s="25" t="s">
        <v>145</v>
      </c>
      <c r="AC13" s="25" t="s">
        <v>147</v>
      </c>
      <c r="AD13" s="20" t="s">
        <v>146</v>
      </c>
      <c r="AE13" s="20" t="s">
        <v>146</v>
      </c>
    </row>
    <row r="14" spans="1:31" s="20" customFormat="1" ht="12.75">
      <c r="A14" s="20" t="s">
        <v>180</v>
      </c>
      <c r="F14" s="23"/>
      <c r="G14" s="23"/>
      <c r="H14" s="24"/>
      <c r="J14" s="23"/>
      <c r="K14" s="24"/>
      <c r="L14" s="23"/>
      <c r="M14" s="23"/>
      <c r="N14" s="23"/>
      <c r="O14" s="23"/>
      <c r="P14" s="24"/>
      <c r="R14" s="23"/>
      <c r="T14" s="23"/>
      <c r="W14" s="23"/>
      <c r="X14" s="23"/>
      <c r="Y14" s="23"/>
      <c r="Z14" s="23"/>
      <c r="AA14" s="24"/>
      <c r="AB14" s="24"/>
      <c r="AC14" s="24"/>
      <c r="AD14" s="18"/>
      <c r="AE14" s="18"/>
    </row>
    <row r="15" s="20" customFormat="1" ht="12.75"/>
    <row r="16" spans="1:31" s="20" customFormat="1" ht="12.75">
      <c r="A16" s="25" t="s">
        <v>167</v>
      </c>
      <c r="E16" s="32" t="s">
        <v>138</v>
      </c>
      <c r="F16" s="32" t="s">
        <v>138</v>
      </c>
      <c r="G16" s="32" t="s">
        <v>138</v>
      </c>
      <c r="K16" s="32" t="s">
        <v>138</v>
      </c>
      <c r="P16" s="32" t="s">
        <v>138</v>
      </c>
      <c r="AC16" s="32" t="s">
        <v>138</v>
      </c>
      <c r="AD16" s="32" t="s">
        <v>138</v>
      </c>
      <c r="AE16" s="32" t="s">
        <v>138</v>
      </c>
    </row>
    <row r="17" spans="5:31" s="25" customFormat="1" ht="12.75">
      <c r="E17" s="40"/>
      <c r="F17" s="40"/>
      <c r="G17" s="40"/>
      <c r="K17" s="40"/>
      <c r="P17" s="40"/>
      <c r="AC17" s="40"/>
      <c r="AD17" s="40"/>
      <c r="AE17" s="40"/>
    </row>
    <row r="18" spans="1:31" s="33" customFormat="1" ht="12.75">
      <c r="A18" s="33" t="s">
        <v>153</v>
      </c>
      <c r="E18" s="33" t="s">
        <v>156</v>
      </c>
      <c r="F18" s="33" t="s">
        <v>155</v>
      </c>
      <c r="G18" s="33" t="s">
        <v>155</v>
      </c>
      <c r="H18" s="33" t="s">
        <v>156</v>
      </c>
      <c r="I18" s="33" t="s">
        <v>156</v>
      </c>
      <c r="J18" s="33" t="s">
        <v>154</v>
      </c>
      <c r="K18" s="33" t="s">
        <v>156</v>
      </c>
      <c r="L18" s="33" t="s">
        <v>158</v>
      </c>
      <c r="M18" s="33" t="s">
        <v>158</v>
      </c>
      <c r="N18" s="33" t="s">
        <v>155</v>
      </c>
      <c r="O18" s="33" t="s">
        <v>155</v>
      </c>
      <c r="P18" s="33" t="s">
        <v>156</v>
      </c>
      <c r="Q18" s="33" t="s">
        <v>155</v>
      </c>
      <c r="R18" s="33" t="s">
        <v>155</v>
      </c>
      <c r="S18" s="33" t="s">
        <v>156</v>
      </c>
      <c r="T18" s="33" t="s">
        <v>154</v>
      </c>
      <c r="U18" s="33" t="s">
        <v>154</v>
      </c>
      <c r="V18" s="33" t="s">
        <v>155</v>
      </c>
      <c r="W18" s="33" t="s">
        <v>155</v>
      </c>
      <c r="X18" s="33" t="s">
        <v>155</v>
      </c>
      <c r="Y18" s="33" t="s">
        <v>158</v>
      </c>
      <c r="Z18" s="33" t="s">
        <v>158</v>
      </c>
      <c r="AA18" s="33" t="s">
        <v>157</v>
      </c>
      <c r="AB18" s="33" t="s">
        <v>157</v>
      </c>
      <c r="AC18" s="33" t="s">
        <v>156</v>
      </c>
      <c r="AD18" s="33" t="s">
        <v>158</v>
      </c>
      <c r="AE18" s="33" t="s">
        <v>158</v>
      </c>
    </row>
    <row r="19" s="33" customFormat="1" ht="12.75"/>
    <row r="20" spans="1:32" s="25" customFormat="1" ht="12.75">
      <c r="A20" s="25" t="s">
        <v>149</v>
      </c>
      <c r="F20" s="25" t="s">
        <v>132</v>
      </c>
      <c r="G20" s="25" t="s">
        <v>132</v>
      </c>
      <c r="H20" s="25" t="s">
        <v>150</v>
      </c>
      <c r="I20" s="25" t="s">
        <v>152</v>
      </c>
      <c r="J20" s="25" t="s">
        <v>131</v>
      </c>
      <c r="K20" s="25" t="s">
        <v>148</v>
      </c>
      <c r="L20" s="25" t="s">
        <v>131</v>
      </c>
      <c r="M20" s="25" t="s">
        <v>131</v>
      </c>
      <c r="N20" s="25" t="s">
        <v>132</v>
      </c>
      <c r="O20" s="25" t="s">
        <v>132</v>
      </c>
      <c r="P20" s="25" t="s">
        <v>148</v>
      </c>
      <c r="Q20" s="25" t="s">
        <v>131</v>
      </c>
      <c r="T20" s="25" t="s">
        <v>131</v>
      </c>
      <c r="X20" s="25" t="s">
        <v>132</v>
      </c>
      <c r="Y20" s="25" t="s">
        <v>131</v>
      </c>
      <c r="Z20" s="25" t="s">
        <v>132</v>
      </c>
      <c r="AA20" s="25" t="s">
        <v>132</v>
      </c>
      <c r="AB20" s="25" t="s">
        <v>132</v>
      </c>
      <c r="AC20" s="25" t="s">
        <v>148</v>
      </c>
      <c r="AD20" s="25" t="s">
        <v>148</v>
      </c>
      <c r="AE20" s="25" t="s">
        <v>148</v>
      </c>
      <c r="AF20" s="25" t="s">
        <v>151</v>
      </c>
    </row>
    <row r="21" s="20" customFormat="1" ht="12.75"/>
    <row r="22" spans="1:31" s="25" customFormat="1" ht="12.75">
      <c r="A22" s="25" t="s">
        <v>166</v>
      </c>
      <c r="E22" s="22"/>
      <c r="F22" s="22"/>
      <c r="G22" s="22"/>
      <c r="H22" s="22"/>
      <c r="I22" s="18"/>
      <c r="J22" s="23"/>
      <c r="K22" s="18"/>
      <c r="L22" s="23"/>
      <c r="M22" s="23"/>
      <c r="N22" s="24"/>
      <c r="O22" s="24"/>
      <c r="P22" s="18"/>
      <c r="Q22" s="24"/>
      <c r="R22" s="23"/>
      <c r="S22" s="25" t="s">
        <v>131</v>
      </c>
      <c r="T22" s="23"/>
      <c r="U22" s="25" t="s">
        <v>131</v>
      </c>
      <c r="V22" s="25" t="s">
        <v>131</v>
      </c>
      <c r="W22" s="24"/>
      <c r="X22" s="23"/>
      <c r="Y22" s="23"/>
      <c r="Z22" s="23"/>
      <c r="AA22" s="24"/>
      <c r="AB22" s="25" t="s">
        <v>131</v>
      </c>
      <c r="AC22" s="22"/>
      <c r="AD22" s="22"/>
      <c r="AE22" s="22"/>
    </row>
    <row r="23" s="25" customFormat="1" ht="12.75"/>
    <row r="24" spans="1:28" s="20" customFormat="1" ht="12.75">
      <c r="A24" s="20" t="s">
        <v>159</v>
      </c>
      <c r="J24" s="23" t="s">
        <v>138</v>
      </c>
      <c r="L24" s="23" t="s">
        <v>138</v>
      </c>
      <c r="M24" s="23" t="s">
        <v>138</v>
      </c>
      <c r="N24" s="19" t="s">
        <v>139</v>
      </c>
      <c r="O24" s="19" t="s">
        <v>139</v>
      </c>
      <c r="Q24" s="19" t="s">
        <v>139</v>
      </c>
      <c r="R24" s="23" t="s">
        <v>138</v>
      </c>
      <c r="T24" s="23" t="s">
        <v>138</v>
      </c>
      <c r="U24" s="19" t="s">
        <v>139</v>
      </c>
      <c r="V24" s="19" t="s">
        <v>139</v>
      </c>
      <c r="W24" s="19" t="s">
        <v>139</v>
      </c>
      <c r="X24" s="23" t="s">
        <v>138</v>
      </c>
      <c r="Y24" s="23" t="s">
        <v>138</v>
      </c>
      <c r="Z24" s="23" t="s">
        <v>138</v>
      </c>
      <c r="AA24" s="25" t="s">
        <v>139</v>
      </c>
      <c r="AB24" s="25" t="s">
        <v>139</v>
      </c>
    </row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pans="1:2" s="20" customFormat="1" ht="12.75">
      <c r="A39" s="23"/>
      <c r="B39" s="20" t="s">
        <v>168</v>
      </c>
    </row>
    <row r="40" spans="1:2" s="20" customFormat="1" ht="12.75">
      <c r="A40" s="24"/>
      <c r="B40" s="20" t="s">
        <v>169</v>
      </c>
    </row>
    <row r="41" spans="1:2" s="20" customFormat="1" ht="12.75">
      <c r="A41" s="18"/>
      <c r="B41" s="20" t="s">
        <v>170</v>
      </c>
    </row>
  </sheetData>
  <mergeCells count="9">
    <mergeCell ref="H2:I2"/>
    <mergeCell ref="J2:M2"/>
    <mergeCell ref="N2:R2"/>
    <mergeCell ref="U2:W2"/>
    <mergeCell ref="Y2:Z2"/>
    <mergeCell ref="AA2:AC2"/>
    <mergeCell ref="AD2:AE2"/>
    <mergeCell ref="J1:M1"/>
    <mergeCell ref="N1:W1"/>
  </mergeCells>
  <printOptions/>
  <pageMargins left="0.75" right="0.75" top="1" bottom="1" header="0.5" footer="0.5"/>
  <pageSetup fitToHeight="1" fitToWidth="1" horizontalDpi="600" verticalDpi="600" orientation="landscape" paperSize="9" scale="3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1"/>
  <sheetViews>
    <sheetView tabSelected="1" workbookViewId="0" topLeftCell="A1">
      <selection activeCell="D15" sqref="D15"/>
    </sheetView>
  </sheetViews>
  <sheetFormatPr defaultColWidth="9.140625" defaultRowHeight="12.75" customHeight="1"/>
  <cols>
    <col min="1" max="1" width="15.7109375" style="0" customWidth="1"/>
    <col min="2" max="2" width="16.140625" style="0" customWidth="1"/>
    <col min="3" max="3" width="19.421875" style="0" customWidth="1"/>
    <col min="4" max="4" width="11.421875" style="0" customWidth="1"/>
    <col min="5" max="5" width="12.57421875" style="0" customWidth="1"/>
    <col min="6" max="6" width="16.421875" style="0" customWidth="1"/>
    <col min="7" max="7" width="18.140625" style="0" customWidth="1"/>
    <col min="8" max="8" width="14.140625" style="0" customWidth="1"/>
    <col min="9" max="9" width="9.28125" style="0" customWidth="1"/>
    <col min="10" max="10" width="22.421875" style="0" customWidth="1"/>
    <col min="12" max="12" width="21.140625" style="0" customWidth="1"/>
    <col min="13" max="13" width="22.7109375" style="0" customWidth="1"/>
    <col min="14" max="14" width="13.7109375" style="0" customWidth="1"/>
    <col min="15" max="15" width="14.7109375" style="0" customWidth="1"/>
    <col min="16" max="16" width="9.421875" style="0" customWidth="1"/>
    <col min="17" max="17" width="13.00390625" style="0" customWidth="1"/>
    <col min="18" max="18" width="18.7109375" style="0" customWidth="1"/>
    <col min="19" max="19" width="8.8515625" style="0" customWidth="1"/>
    <col min="20" max="20" width="25.57421875" style="0" customWidth="1"/>
    <col min="21" max="21" width="11.7109375" style="0" customWidth="1"/>
    <col min="22" max="22" width="11.140625" style="0" customWidth="1"/>
    <col min="23" max="23" width="21.00390625" style="0" customWidth="1"/>
    <col min="24" max="24" width="12.7109375" style="0" customWidth="1"/>
    <col min="25" max="25" width="23.7109375" style="0" customWidth="1"/>
    <col min="26" max="26" width="23.28125" style="0" customWidth="1"/>
    <col min="27" max="27" width="13.140625" style="0" customWidth="1"/>
    <col min="28" max="28" width="13.00390625" style="0" customWidth="1"/>
    <col min="29" max="29" width="8.7109375" style="0" customWidth="1"/>
    <col min="30" max="30" width="6.28125" style="0" customWidth="1"/>
    <col min="31" max="31" width="31.00390625" style="0" customWidth="1"/>
    <col min="32" max="73" width="0" style="0" hidden="1" customWidth="1"/>
    <col min="74" max="16384" width="11.421875" style="0" customWidth="1"/>
  </cols>
  <sheetData>
    <row r="1" spans="10:71" s="1" customFormat="1" ht="12.75" customHeight="1" thickBot="1">
      <c r="J1" s="127" t="s">
        <v>0</v>
      </c>
      <c r="K1" s="128"/>
      <c r="L1" s="128"/>
      <c r="M1" s="128"/>
      <c r="N1" s="129"/>
      <c r="O1" s="129"/>
      <c r="P1" s="129"/>
      <c r="Q1" s="129"/>
      <c r="R1" s="129"/>
      <c r="S1" s="129"/>
      <c r="T1" s="129"/>
      <c r="U1" s="129"/>
      <c r="V1" s="129"/>
      <c r="W1" s="129"/>
      <c r="BR1" s="2" t="s">
        <v>1</v>
      </c>
      <c r="BS1" s="3"/>
    </row>
    <row r="2" spans="1:77" s="10" customFormat="1" ht="12.75" customHeight="1" thickBot="1">
      <c r="A2" s="4"/>
      <c r="B2" s="4"/>
      <c r="C2" s="4"/>
      <c r="D2" s="5"/>
      <c r="E2" s="4"/>
      <c r="F2" s="4"/>
      <c r="G2" s="4"/>
      <c r="H2" s="121" t="s">
        <v>2</v>
      </c>
      <c r="I2" s="123"/>
      <c r="J2" s="130" t="s">
        <v>3</v>
      </c>
      <c r="K2" s="131"/>
      <c r="L2" s="131"/>
      <c r="M2" s="132"/>
      <c r="N2" s="121" t="s">
        <v>4</v>
      </c>
      <c r="O2" s="122"/>
      <c r="P2" s="122"/>
      <c r="Q2" s="122"/>
      <c r="R2" s="123"/>
      <c r="S2" s="63" t="s">
        <v>5</v>
      </c>
      <c r="T2" s="64" t="s">
        <v>6</v>
      </c>
      <c r="U2" s="133" t="s">
        <v>7</v>
      </c>
      <c r="V2" s="134"/>
      <c r="W2" s="135"/>
      <c r="X2" s="62" t="s">
        <v>8</v>
      </c>
      <c r="Y2" s="119" t="s">
        <v>9</v>
      </c>
      <c r="Z2" s="120"/>
      <c r="AA2" s="121" t="s">
        <v>10</v>
      </c>
      <c r="AB2" s="122"/>
      <c r="AC2" s="123"/>
      <c r="AD2" s="119" t="s">
        <v>11</v>
      </c>
      <c r="AE2" s="120"/>
      <c r="AF2" s="4"/>
      <c r="AG2" s="124" t="s">
        <v>12</v>
      </c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6"/>
      <c r="AS2" s="116" t="s">
        <v>13</v>
      </c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8"/>
      <c r="BE2" s="6" t="s">
        <v>14</v>
      </c>
      <c r="BF2" s="6" t="s">
        <v>14</v>
      </c>
      <c r="BG2" s="6" t="s">
        <v>14</v>
      </c>
      <c r="BH2" s="6" t="s">
        <v>14</v>
      </c>
      <c r="BI2" s="6" t="s">
        <v>14</v>
      </c>
      <c r="BJ2" s="6" t="s">
        <v>14</v>
      </c>
      <c r="BK2" s="6" t="s">
        <v>14</v>
      </c>
      <c r="BL2" s="6" t="s">
        <v>14</v>
      </c>
      <c r="BM2" s="6" t="s">
        <v>14</v>
      </c>
      <c r="BN2" s="6" t="s">
        <v>14</v>
      </c>
      <c r="BO2" s="6" t="s">
        <v>14</v>
      </c>
      <c r="BP2" s="7" t="s">
        <v>15</v>
      </c>
      <c r="BQ2" s="4"/>
      <c r="BR2" s="8"/>
      <c r="BS2" s="9"/>
      <c r="BW2" s="40" t="s">
        <v>174</v>
      </c>
      <c r="BX2" s="25"/>
      <c r="BY2" s="25"/>
    </row>
    <row r="3" spans="1:77" s="17" customFormat="1" ht="81.75" customHeight="1" thickBot="1">
      <c r="A3" s="11" t="s">
        <v>16</v>
      </c>
      <c r="B3" s="6" t="s">
        <v>17</v>
      </c>
      <c r="C3" s="73" t="s">
        <v>18</v>
      </c>
      <c r="D3" s="74" t="s">
        <v>19</v>
      </c>
      <c r="E3" s="12" t="s">
        <v>20</v>
      </c>
      <c r="F3" s="13" t="s">
        <v>21</v>
      </c>
      <c r="G3" s="14" t="s">
        <v>22</v>
      </c>
      <c r="H3" s="15" t="s">
        <v>23</v>
      </c>
      <c r="I3" s="16" t="s">
        <v>24</v>
      </c>
      <c r="J3" s="75" t="s">
        <v>25</v>
      </c>
      <c r="K3" s="76" t="s">
        <v>26</v>
      </c>
      <c r="L3" s="77" t="s">
        <v>27</v>
      </c>
      <c r="M3" s="77" t="s">
        <v>28</v>
      </c>
      <c r="N3" s="78" t="s">
        <v>29</v>
      </c>
      <c r="O3" s="15" t="s">
        <v>30</v>
      </c>
      <c r="P3" s="79" t="s">
        <v>26</v>
      </c>
      <c r="Q3" s="15" t="s">
        <v>31</v>
      </c>
      <c r="R3" s="15" t="s">
        <v>32</v>
      </c>
      <c r="S3" s="80" t="s">
        <v>32</v>
      </c>
      <c r="T3" s="81" t="s">
        <v>32</v>
      </c>
      <c r="U3" s="75" t="s">
        <v>25</v>
      </c>
      <c r="V3" s="76" t="s">
        <v>23</v>
      </c>
      <c r="W3" s="77" t="s">
        <v>33</v>
      </c>
      <c r="X3" s="82" t="s">
        <v>32</v>
      </c>
      <c r="Y3" s="76" t="s">
        <v>34</v>
      </c>
      <c r="Z3" s="83" t="s">
        <v>32</v>
      </c>
      <c r="AA3" s="84" t="s">
        <v>29</v>
      </c>
      <c r="AB3" s="85" t="s">
        <v>30</v>
      </c>
      <c r="AC3" s="15" t="s">
        <v>26</v>
      </c>
      <c r="AD3" s="76" t="s">
        <v>26</v>
      </c>
      <c r="AE3" s="75" t="s">
        <v>35</v>
      </c>
      <c r="AG3" s="41">
        <v>1</v>
      </c>
      <c r="AH3" s="42">
        <v>2</v>
      </c>
      <c r="AI3" s="42">
        <v>3</v>
      </c>
      <c r="AJ3" s="42">
        <v>4</v>
      </c>
      <c r="AK3" s="42">
        <v>5</v>
      </c>
      <c r="AL3" s="42">
        <v>6</v>
      </c>
      <c r="AM3" s="42">
        <v>7</v>
      </c>
      <c r="AN3" s="42">
        <v>8</v>
      </c>
      <c r="AO3" s="42">
        <v>9</v>
      </c>
      <c r="AP3" s="42">
        <v>10</v>
      </c>
      <c r="AQ3" s="42">
        <v>11</v>
      </c>
      <c r="AR3" s="43">
        <v>12</v>
      </c>
      <c r="AS3" s="44">
        <v>1</v>
      </c>
      <c r="AT3" s="45">
        <v>2</v>
      </c>
      <c r="AU3" s="45">
        <v>3</v>
      </c>
      <c r="AV3" s="45">
        <v>4</v>
      </c>
      <c r="AW3" s="45">
        <v>5</v>
      </c>
      <c r="AX3" s="45">
        <v>6</v>
      </c>
      <c r="AY3" s="45">
        <v>7</v>
      </c>
      <c r="AZ3" s="45">
        <v>8</v>
      </c>
      <c r="BA3" s="45">
        <v>9</v>
      </c>
      <c r="BB3" s="45">
        <v>10</v>
      </c>
      <c r="BC3" s="45">
        <v>11</v>
      </c>
      <c r="BD3" s="45">
        <v>12</v>
      </c>
      <c r="BE3" s="46" t="s">
        <v>36</v>
      </c>
      <c r="BF3" s="47" t="s">
        <v>37</v>
      </c>
      <c r="BG3" s="47" t="s">
        <v>38</v>
      </c>
      <c r="BH3" s="47" t="s">
        <v>39</v>
      </c>
      <c r="BI3" s="47" t="s">
        <v>40</v>
      </c>
      <c r="BJ3" s="47" t="s">
        <v>41</v>
      </c>
      <c r="BK3" s="47" t="s">
        <v>42</v>
      </c>
      <c r="BL3" s="47" t="s">
        <v>43</v>
      </c>
      <c r="BM3" s="47" t="s">
        <v>44</v>
      </c>
      <c r="BN3" s="47" t="s">
        <v>45</v>
      </c>
      <c r="BO3" s="47" t="s">
        <v>46</v>
      </c>
      <c r="BP3" s="48" t="s">
        <v>47</v>
      </c>
      <c r="BR3" s="49" t="s">
        <v>48</v>
      </c>
      <c r="BS3" s="50" t="s">
        <v>49</v>
      </c>
      <c r="BW3" s="25" t="s">
        <v>171</v>
      </c>
      <c r="BX3" s="25" t="s">
        <v>179</v>
      </c>
      <c r="BY3" s="25" t="s">
        <v>173</v>
      </c>
    </row>
    <row r="5" spans="1:31" s="54" customFormat="1" ht="12.75" customHeight="1">
      <c r="A5" s="65">
        <v>41</v>
      </c>
      <c r="B5" s="65" t="s">
        <v>50</v>
      </c>
      <c r="C5" s="65" t="str">
        <f aca="true" t="shared" si="0" ref="C5:C10">B5&amp;" "&amp;D5</f>
        <v>WILC 04094</v>
      </c>
      <c r="D5" s="51" t="s">
        <v>88</v>
      </c>
      <c r="E5" s="25" t="s">
        <v>51</v>
      </c>
      <c r="F5" s="54" t="s">
        <v>52</v>
      </c>
      <c r="G5" s="54" t="s">
        <v>52</v>
      </c>
      <c r="H5" s="25" t="s">
        <v>53</v>
      </c>
      <c r="I5" s="25" t="s">
        <v>54</v>
      </c>
      <c r="J5" s="25" t="s">
        <v>55</v>
      </c>
      <c r="K5" s="25" t="s">
        <v>56</v>
      </c>
      <c r="L5" s="25" t="s">
        <v>64</v>
      </c>
      <c r="M5" s="25" t="s">
        <v>57</v>
      </c>
      <c r="N5" s="25" t="s">
        <v>72</v>
      </c>
      <c r="O5" s="25" t="s">
        <v>77</v>
      </c>
      <c r="P5" s="25" t="s">
        <v>56</v>
      </c>
      <c r="Q5" s="25" t="s">
        <v>57</v>
      </c>
      <c r="R5" s="25" t="s">
        <v>61</v>
      </c>
      <c r="S5" s="25" t="s">
        <v>62</v>
      </c>
      <c r="T5" s="25" t="s">
        <v>73</v>
      </c>
      <c r="U5" s="25" t="s">
        <v>64</v>
      </c>
      <c r="V5" s="25" t="s">
        <v>65</v>
      </c>
      <c r="W5" s="25" t="s">
        <v>66</v>
      </c>
      <c r="X5" s="25" t="s">
        <v>67</v>
      </c>
      <c r="Y5" s="25" t="s">
        <v>68</v>
      </c>
      <c r="Z5" s="25" t="s">
        <v>89</v>
      </c>
      <c r="AA5" s="25" t="s">
        <v>70</v>
      </c>
      <c r="AB5" s="25" t="s">
        <v>70</v>
      </c>
      <c r="AC5" s="25" t="s">
        <v>51</v>
      </c>
      <c r="AD5" s="55">
        <v>2</v>
      </c>
      <c r="AE5" s="55" t="s">
        <v>71</v>
      </c>
    </row>
    <row r="6" spans="1:68" s="52" customFormat="1" ht="12.75" customHeight="1">
      <c r="A6" s="52">
        <v>42</v>
      </c>
      <c r="B6" s="52" t="s">
        <v>50</v>
      </c>
      <c r="C6" s="52" t="str">
        <f t="shared" si="0"/>
        <v>WILC test04ef</v>
      </c>
      <c r="D6" s="53" t="s">
        <v>100</v>
      </c>
      <c r="E6" s="20" t="s">
        <v>51</v>
      </c>
      <c r="F6" s="54" t="s">
        <v>52</v>
      </c>
      <c r="G6" s="54" t="s">
        <v>52</v>
      </c>
      <c r="H6" s="25" t="s">
        <v>53</v>
      </c>
      <c r="I6" s="25" t="s">
        <v>54</v>
      </c>
      <c r="J6" s="25" t="s">
        <v>82</v>
      </c>
      <c r="K6" s="25" t="s">
        <v>56</v>
      </c>
      <c r="L6" s="25" t="s">
        <v>82</v>
      </c>
      <c r="M6" s="25" t="s">
        <v>82</v>
      </c>
      <c r="N6" s="25" t="s">
        <v>72</v>
      </c>
      <c r="O6" s="25" t="s">
        <v>77</v>
      </c>
      <c r="P6" s="25" t="s">
        <v>56</v>
      </c>
      <c r="Q6" s="25" t="s">
        <v>33</v>
      </c>
      <c r="R6" s="25" t="s">
        <v>80</v>
      </c>
      <c r="S6" s="25" t="s">
        <v>62</v>
      </c>
      <c r="T6" s="25" t="s">
        <v>64</v>
      </c>
      <c r="U6" s="25" t="s">
        <v>64</v>
      </c>
      <c r="V6" s="25" t="s">
        <v>65</v>
      </c>
      <c r="W6" s="25" t="s">
        <v>66</v>
      </c>
      <c r="X6" s="25" t="s">
        <v>67</v>
      </c>
      <c r="Y6" s="25" t="s">
        <v>81</v>
      </c>
      <c r="Z6" s="25" t="s">
        <v>69</v>
      </c>
      <c r="AA6" s="25" t="s">
        <v>70</v>
      </c>
      <c r="AB6" s="25" t="s">
        <v>70</v>
      </c>
      <c r="AC6" s="25" t="s">
        <v>51</v>
      </c>
      <c r="AD6" s="55">
        <v>2</v>
      </c>
      <c r="AE6" s="55" t="s">
        <v>71</v>
      </c>
      <c r="AG6" s="52" t="e">
        <f>'[1]landmarks data'!#REF!</f>
        <v>#REF!</v>
      </c>
      <c r="AH6" s="52" t="e">
        <f>'[1]landmarks data'!#REF!</f>
        <v>#REF!</v>
      </c>
      <c r="AI6" s="52" t="e">
        <f>'[1]landmarks data'!#REF!</f>
        <v>#REF!</v>
      </c>
      <c r="AJ6" s="52" t="e">
        <f>'[1]landmarks data'!#REF!</f>
        <v>#REF!</v>
      </c>
      <c r="AK6" s="52" t="e">
        <f>'[1]landmarks data'!#REF!</f>
        <v>#REF!</v>
      </c>
      <c r="AL6" s="52" t="e">
        <f>'[1]landmarks data'!#REF!</f>
        <v>#REF!</v>
      </c>
      <c r="AM6" s="52" t="e">
        <f>'[1]landmarks data'!#REF!</f>
        <v>#REF!</v>
      </c>
      <c r="AN6" s="52" t="e">
        <f>'[1]landmarks data'!#REF!</f>
        <v>#REF!</v>
      </c>
      <c r="AO6" s="52" t="e">
        <f>'[1]landmarks data'!#REF!</f>
        <v>#REF!</v>
      </c>
      <c r="AP6" s="52" t="e">
        <f>'[1]landmarks data'!#REF!</f>
        <v>#REF!</v>
      </c>
      <c r="AQ6" s="52" t="e">
        <f>'[1]landmarks data'!#REF!</f>
        <v>#REF!</v>
      </c>
      <c r="AR6" s="52" t="e">
        <f>'[1]landmarks data'!#REF!</f>
        <v>#REF!</v>
      </c>
      <c r="AS6" s="52" t="e">
        <f>'[1]landmarks data'!#REF!</f>
        <v>#REF!</v>
      </c>
      <c r="AT6" s="52" t="e">
        <f>'[1]landmarks data'!#REF!</f>
        <v>#REF!</v>
      </c>
      <c r="AU6" s="52" t="e">
        <f>'[1]landmarks data'!#REF!</f>
        <v>#REF!</v>
      </c>
      <c r="AV6" s="52" t="e">
        <f>'[1]landmarks data'!#REF!</f>
        <v>#REF!</v>
      </c>
      <c r="AW6" s="52" t="e">
        <f>'[1]landmarks data'!#REF!</f>
        <v>#REF!</v>
      </c>
      <c r="AX6" s="52" t="e">
        <f>'[1]landmarks data'!#REF!</f>
        <v>#REF!</v>
      </c>
      <c r="AY6" s="52" t="e">
        <f>'[1]landmarks data'!#REF!</f>
        <v>#REF!</v>
      </c>
      <c r="AZ6" s="52" t="e">
        <f>'[1]landmarks data'!#REF!</f>
        <v>#REF!</v>
      </c>
      <c r="BA6" s="52" t="e">
        <f>'[1]landmarks data'!#REF!</f>
        <v>#REF!</v>
      </c>
      <c r="BB6" s="52" t="e">
        <f>'[1]landmarks data'!#REF!</f>
        <v>#REF!</v>
      </c>
      <c r="BC6" s="52" t="e">
        <f>'[1]landmarks data'!#REF!</f>
        <v>#REF!</v>
      </c>
      <c r="BD6" s="52" t="e">
        <f>'[1]landmarks data'!#REF!</f>
        <v>#REF!</v>
      </c>
      <c r="BE6" s="52" t="e">
        <f aca="true" t="shared" si="1" ref="BE6:BE11">IF(($AH6/2-$AI6)-($AL6-$AH6/2)&gt;$BR$5,"3-1 longer",IF(($AH6/2-$AI6)-($AL6-$AH6/2)&lt;-$BR$5,"3-1 shorter",IF(ABS(($AH6/2-$AI6)-($AL6-$AH6/2))&lt;=$BS$5,"identical","undecidable")))</f>
        <v>#REF!</v>
      </c>
      <c r="BF6" s="52" t="e">
        <f aca="true" t="shared" si="2" ref="BF6:BF11">IF((AI6-AQ6)&gt;$BR$5,"3 to the right",IF((AI6-AQ6)&lt;-$BR$5,"3 to the left",IF(ABS(($AI6-$AQ6))&lt;=$BS$5,"vertically colinear","undecidable")))</f>
        <v>#REF!</v>
      </c>
      <c r="BG6" s="52" t="e">
        <f aca="true" t="shared" si="3" ref="BG6:BG11">IF(($AL6-$AN6)&gt;$BR$5,"6 to the left",IF(($AL6-$AN6)&lt;-$BR$5,"6 to the right",IF(ABS(($AL6-$AN6))&lt;=$BS$5,"vertically colinear","undecidable")))</f>
        <v>#REF!</v>
      </c>
      <c r="BH6" s="52" t="e">
        <f aca="true" t="shared" si="4" ref="BH6:BH11">IF(($AL6-$AO6)&gt;$BR$5,"6 to the left",IF(($AL6-$AO6)&lt;-$BR$5,"6 to the right",IF(ABS(($AL6-$AO6))&lt;=$BS$5,"vertically colinear","undecidable")))</f>
        <v>#REF!</v>
      </c>
      <c r="BI6" s="52" t="e">
        <f aca="true" t="shared" si="5" ref="BI6:BI11">IF(($AM6-$AO6)&gt;$BR$5,"7 to the left",IF(($AM6-$AO6)&lt;-$BR$5,"7 to the right",IF(ABS(($AM6-$AO6))&lt;=$BS$5,"vertically colinear","undecidable")))</f>
        <v>#REF!</v>
      </c>
      <c r="BJ6" s="52" t="e">
        <f aca="true" t="shared" si="6" ref="BJ6:BJ11">IF(($AP6-$AR6)&gt;$BR$5,"10 to the right",IF(($AP6-$AR6)&lt;-$BR$5,"10 to the left",IF(ABS(($AP6-$AR6))&lt;=$BS$5,"vertically colinear","undecidable")))</f>
        <v>#REF!</v>
      </c>
      <c r="BK6" s="52" t="e">
        <f aca="true" t="shared" si="7" ref="BK6:BK11">IF(($AV6-$AW6)&gt;$BR$5,"4 lower",IF(($AV6-$AW6)&lt;-$BR$5,"4 higher",IF(ABS(($AV6-$AW6))&lt;=$BS$5,"horizontally colinear","undecidable")))</f>
        <v>#REF!</v>
      </c>
      <c r="BL6" s="52" t="e">
        <f aca="true" t="shared" si="8" ref="BL6:BL11">IF(($AZ6-$BC6)&gt;$BR$5,"8 lower",IF(($AZ6-$BC6)&lt;-$BR$5,"8 higher",IF(ABS(($AZ6-$BC6))&lt;=$BS$5,"horizontally colinear","undecidable")))</f>
        <v>#REF!</v>
      </c>
      <c r="BM6" s="52" t="e">
        <f aca="true" t="shared" si="9" ref="BM6:BM11">IF(($BC6-$AV6)-($AZ6-$AW6)&gt;$BR$5,"4-11 shorter",IF(($BC6-$AV6)-($AZ6-$AW6)&lt;-$BR$5,"4-11 longer",IF(ABS(($BC6-$AV6)-($AZ6-$AW6))&lt;=$BS$5,"identical","undecidable")))</f>
        <v>#REF!</v>
      </c>
      <c r="BN6" s="52" t="e">
        <f aca="true" t="shared" si="10" ref="BN6:BN11">IF(($BC6-$AV6)-($AO6-$AP6)&gt;$BR$5,"4-11 shorter",IF((BC6-$AV6)-($AO6-$AP6)&lt;-$BR$5,"4-11 longer",IF(ABS(($BC6-$AV6)-($AO6-$AP6))&lt;=$BS$5,"identical","undecidable")))</f>
        <v>#REF!</v>
      </c>
      <c r="BO6" s="52" t="e">
        <f aca="true" t="shared" si="11" ref="BO6:BO11">IF(($BC6-$AV6)-($AN6-$AR6)&gt;$BR$5,"7-12 longer",IF(($BC6-$AV6)-($AN6-$AR6)&lt;-$BR$5,"7-12 shorter",IF(ABS(($BC6-$AV6)-($AN6-$AR6))&lt;=$BS$5,"identical","undecidable")))</f>
        <v>#REF!</v>
      </c>
      <c r="BP6" s="52" t="e">
        <f aca="true" t="shared" si="12" ref="BP6:BP11">IF(($AL6-$AI6)-($AN6-$AQ6)&gt;$BR$5,"3-6 longer",IF(($AL6-$AI6)-($AN6-$AQ6)&lt;-$BR$5,"3-6 shorter",IF(ABS(($AL6-$AI6)-($AN6-$AQ6))&lt;=$BS$5,"identical","undecidable")))</f>
        <v>#REF!</v>
      </c>
    </row>
    <row r="7" spans="1:68" s="52" customFormat="1" ht="12.75" customHeight="1">
      <c r="A7" s="52">
        <v>43</v>
      </c>
      <c r="B7" s="52" t="s">
        <v>92</v>
      </c>
      <c r="C7" s="52" t="str">
        <f t="shared" si="0"/>
        <v>WZMA test04ms</v>
      </c>
      <c r="D7" s="53" t="s">
        <v>96</v>
      </c>
      <c r="E7" s="20" t="s">
        <v>51</v>
      </c>
      <c r="F7" s="54" t="s">
        <v>52</v>
      </c>
      <c r="G7" s="54" t="s">
        <v>52</v>
      </c>
      <c r="H7" s="25" t="s">
        <v>53</v>
      </c>
      <c r="I7" s="25" t="s">
        <v>54</v>
      </c>
      <c r="J7" s="25" t="s">
        <v>55</v>
      </c>
      <c r="K7" s="25" t="s">
        <v>56</v>
      </c>
      <c r="L7" s="25" t="s">
        <v>102</v>
      </c>
      <c r="M7" s="25" t="s">
        <v>57</v>
      </c>
      <c r="N7" s="25" t="s">
        <v>57</v>
      </c>
      <c r="O7" s="25" t="s">
        <v>57</v>
      </c>
      <c r="P7" s="25" t="s">
        <v>56</v>
      </c>
      <c r="Q7" s="25" t="s">
        <v>33</v>
      </c>
      <c r="R7" s="25" t="s">
        <v>80</v>
      </c>
      <c r="S7" s="25" t="s">
        <v>62</v>
      </c>
      <c r="T7" s="25" t="s">
        <v>73</v>
      </c>
      <c r="U7" s="25" t="s">
        <v>64</v>
      </c>
      <c r="V7" s="25" t="s">
        <v>65</v>
      </c>
      <c r="W7" s="25" t="s">
        <v>66</v>
      </c>
      <c r="X7" s="25" t="s">
        <v>74</v>
      </c>
      <c r="Y7" s="25" t="s">
        <v>81</v>
      </c>
      <c r="Z7" s="25" t="s">
        <v>69</v>
      </c>
      <c r="AA7" s="25" t="s">
        <v>57</v>
      </c>
      <c r="AB7" s="25" t="s">
        <v>57</v>
      </c>
      <c r="AC7" s="25" t="s">
        <v>51</v>
      </c>
      <c r="AD7" s="55">
        <v>1</v>
      </c>
      <c r="AE7" s="55" t="s">
        <v>103</v>
      </c>
      <c r="AG7" s="52" t="e">
        <f>'[1]landmarks data'!#REF!</f>
        <v>#REF!</v>
      </c>
      <c r="AH7" s="52" t="e">
        <f>'[1]landmarks data'!#REF!</f>
        <v>#REF!</v>
      </c>
      <c r="AI7" s="52" t="e">
        <f>'[1]landmarks data'!#REF!</f>
        <v>#REF!</v>
      </c>
      <c r="AJ7" s="52" t="e">
        <f>'[1]landmarks data'!#REF!</f>
        <v>#REF!</v>
      </c>
      <c r="AK7" s="52" t="e">
        <f>'[1]landmarks data'!#REF!</f>
        <v>#REF!</v>
      </c>
      <c r="AL7" s="52" t="e">
        <f>'[1]landmarks data'!#REF!</f>
        <v>#REF!</v>
      </c>
      <c r="AM7" s="52" t="e">
        <f>'[1]landmarks data'!#REF!</f>
        <v>#REF!</v>
      </c>
      <c r="AN7" s="52" t="e">
        <f>'[1]landmarks data'!#REF!</f>
        <v>#REF!</v>
      </c>
      <c r="AO7" s="52" t="e">
        <f>'[1]landmarks data'!#REF!</f>
        <v>#REF!</v>
      </c>
      <c r="AP7" s="52" t="e">
        <f>'[1]landmarks data'!#REF!</f>
        <v>#REF!</v>
      </c>
      <c r="AQ7" s="52" t="e">
        <f>'[1]landmarks data'!#REF!</f>
        <v>#REF!</v>
      </c>
      <c r="AR7" s="52" t="e">
        <f>'[1]landmarks data'!#REF!</f>
        <v>#REF!</v>
      </c>
      <c r="AS7" s="52" t="e">
        <f>'[1]landmarks data'!#REF!</f>
        <v>#REF!</v>
      </c>
      <c r="AT7" s="52" t="e">
        <f>'[1]landmarks data'!#REF!</f>
        <v>#REF!</v>
      </c>
      <c r="AU7" s="52" t="e">
        <f>'[1]landmarks data'!#REF!</f>
        <v>#REF!</v>
      </c>
      <c r="AV7" s="52" t="e">
        <f>'[1]landmarks data'!#REF!</f>
        <v>#REF!</v>
      </c>
      <c r="AW7" s="52" t="e">
        <f>'[1]landmarks data'!#REF!</f>
        <v>#REF!</v>
      </c>
      <c r="AX7" s="52" t="e">
        <f>'[1]landmarks data'!#REF!</f>
        <v>#REF!</v>
      </c>
      <c r="AY7" s="52" t="e">
        <f>'[1]landmarks data'!#REF!</f>
        <v>#REF!</v>
      </c>
      <c r="AZ7" s="52" t="e">
        <f>'[1]landmarks data'!#REF!</f>
        <v>#REF!</v>
      </c>
      <c r="BA7" s="52" t="e">
        <f>'[1]landmarks data'!#REF!</f>
        <v>#REF!</v>
      </c>
      <c r="BB7" s="52" t="e">
        <f>'[1]landmarks data'!#REF!</f>
        <v>#REF!</v>
      </c>
      <c r="BC7" s="52" t="e">
        <f>'[1]landmarks data'!#REF!</f>
        <v>#REF!</v>
      </c>
      <c r="BD7" s="52" t="e">
        <f>'[1]landmarks data'!#REF!</f>
        <v>#REF!</v>
      </c>
      <c r="BE7" s="52" t="e">
        <f t="shared" si="1"/>
        <v>#REF!</v>
      </c>
      <c r="BF7" s="52" t="e">
        <f t="shared" si="2"/>
        <v>#REF!</v>
      </c>
      <c r="BG7" s="52" t="e">
        <f t="shared" si="3"/>
        <v>#REF!</v>
      </c>
      <c r="BH7" s="52" t="e">
        <f t="shared" si="4"/>
        <v>#REF!</v>
      </c>
      <c r="BI7" s="52" t="e">
        <f t="shared" si="5"/>
        <v>#REF!</v>
      </c>
      <c r="BJ7" s="52" t="e">
        <f t="shared" si="6"/>
        <v>#REF!</v>
      </c>
      <c r="BK7" s="52" t="e">
        <f t="shared" si="7"/>
        <v>#REF!</v>
      </c>
      <c r="BL7" s="52" t="e">
        <f t="shared" si="8"/>
        <v>#REF!</v>
      </c>
      <c r="BM7" s="52" t="e">
        <f t="shared" si="9"/>
        <v>#REF!</v>
      </c>
      <c r="BN7" s="52" t="e">
        <f t="shared" si="10"/>
        <v>#REF!</v>
      </c>
      <c r="BO7" s="52" t="e">
        <f t="shared" si="11"/>
        <v>#REF!</v>
      </c>
      <c r="BP7" s="52" t="e">
        <f t="shared" si="12"/>
        <v>#REF!</v>
      </c>
    </row>
    <row r="8" spans="1:68" s="52" customFormat="1" ht="12.75" customHeight="1">
      <c r="A8" s="52">
        <v>44</v>
      </c>
      <c r="B8" s="52" t="s">
        <v>50</v>
      </c>
      <c r="C8" s="52" t="str">
        <f t="shared" si="0"/>
        <v>WILC test04_mvd</v>
      </c>
      <c r="D8" s="53" t="s">
        <v>110</v>
      </c>
      <c r="E8" s="20" t="s">
        <v>51</v>
      </c>
      <c r="F8" s="54" t="s">
        <v>52</v>
      </c>
      <c r="G8" s="54" t="s">
        <v>52</v>
      </c>
      <c r="H8" s="25" t="s">
        <v>53</v>
      </c>
      <c r="I8" s="25" t="s">
        <v>54</v>
      </c>
      <c r="J8" s="25" t="s">
        <v>55</v>
      </c>
      <c r="K8" s="25" t="s">
        <v>56</v>
      </c>
      <c r="L8" s="25" t="s">
        <v>82</v>
      </c>
      <c r="M8" s="25" t="s">
        <v>82</v>
      </c>
      <c r="N8" s="25" t="s">
        <v>70</v>
      </c>
      <c r="O8" s="25" t="s">
        <v>57</v>
      </c>
      <c r="P8" s="25" t="s">
        <v>104</v>
      </c>
      <c r="Q8" s="25" t="s">
        <v>33</v>
      </c>
      <c r="R8" s="25" t="s">
        <v>80</v>
      </c>
      <c r="S8" s="25" t="s">
        <v>62</v>
      </c>
      <c r="T8" s="25" t="s">
        <v>73</v>
      </c>
      <c r="U8" s="25" t="s">
        <v>64</v>
      </c>
      <c r="V8" s="25" t="s">
        <v>65</v>
      </c>
      <c r="W8" s="25" t="s">
        <v>66</v>
      </c>
      <c r="X8" s="25" t="s">
        <v>67</v>
      </c>
      <c r="Y8" s="25" t="s">
        <v>81</v>
      </c>
      <c r="Z8" s="25" t="s">
        <v>69</v>
      </c>
      <c r="AA8" s="25" t="s">
        <v>57</v>
      </c>
      <c r="AB8" s="25" t="s">
        <v>57</v>
      </c>
      <c r="AC8" s="25" t="s">
        <v>51</v>
      </c>
      <c r="AD8" s="55">
        <v>1</v>
      </c>
      <c r="AE8" s="55" t="s">
        <v>103</v>
      </c>
      <c r="AG8" s="52" t="e">
        <f>'[1]landmarks data'!#REF!</f>
        <v>#REF!</v>
      </c>
      <c r="AH8" s="52" t="e">
        <f>'[1]landmarks data'!#REF!</f>
        <v>#REF!</v>
      </c>
      <c r="AI8" s="52" t="e">
        <f>'[1]landmarks data'!#REF!</f>
        <v>#REF!</v>
      </c>
      <c r="AJ8" s="52" t="e">
        <f>'[1]landmarks data'!#REF!</f>
        <v>#REF!</v>
      </c>
      <c r="AK8" s="52" t="e">
        <f>'[1]landmarks data'!#REF!</f>
        <v>#REF!</v>
      </c>
      <c r="AL8" s="52" t="e">
        <f>'[1]landmarks data'!#REF!</f>
        <v>#REF!</v>
      </c>
      <c r="AM8" s="52" t="e">
        <f>'[1]landmarks data'!#REF!</f>
        <v>#REF!</v>
      </c>
      <c r="AN8" s="52" t="e">
        <f>'[1]landmarks data'!#REF!</f>
        <v>#REF!</v>
      </c>
      <c r="AO8" s="52" t="e">
        <f>'[1]landmarks data'!#REF!</f>
        <v>#REF!</v>
      </c>
      <c r="AP8" s="52" t="e">
        <f>'[1]landmarks data'!#REF!</f>
        <v>#REF!</v>
      </c>
      <c r="AQ8" s="52" t="e">
        <f>'[1]landmarks data'!#REF!</f>
        <v>#REF!</v>
      </c>
      <c r="AR8" s="52" t="e">
        <f>'[1]landmarks data'!#REF!</f>
        <v>#REF!</v>
      </c>
      <c r="AS8" s="52" t="e">
        <f>'[1]landmarks data'!#REF!</f>
        <v>#REF!</v>
      </c>
      <c r="AT8" s="52" t="e">
        <f>'[1]landmarks data'!#REF!</f>
        <v>#REF!</v>
      </c>
      <c r="AU8" s="52" t="e">
        <f>'[1]landmarks data'!#REF!</f>
        <v>#REF!</v>
      </c>
      <c r="AV8" s="52" t="e">
        <f>'[1]landmarks data'!#REF!</f>
        <v>#REF!</v>
      </c>
      <c r="AW8" s="52" t="e">
        <f>'[1]landmarks data'!#REF!</f>
        <v>#REF!</v>
      </c>
      <c r="AX8" s="52" t="e">
        <f>'[1]landmarks data'!#REF!</f>
        <v>#REF!</v>
      </c>
      <c r="AY8" s="52" t="e">
        <f>'[1]landmarks data'!#REF!</f>
        <v>#REF!</v>
      </c>
      <c r="AZ8" s="52" t="e">
        <f>'[1]landmarks data'!#REF!</f>
        <v>#REF!</v>
      </c>
      <c r="BA8" s="52" t="e">
        <f>'[1]landmarks data'!#REF!</f>
        <v>#REF!</v>
      </c>
      <c r="BB8" s="52" t="e">
        <f>'[1]landmarks data'!#REF!</f>
        <v>#REF!</v>
      </c>
      <c r="BC8" s="52" t="e">
        <f>'[1]landmarks data'!#REF!</f>
        <v>#REF!</v>
      </c>
      <c r="BD8" s="52" t="e">
        <f>'[1]landmarks data'!#REF!</f>
        <v>#REF!</v>
      </c>
      <c r="BE8" s="52" t="e">
        <f t="shared" si="1"/>
        <v>#REF!</v>
      </c>
      <c r="BF8" s="52" t="e">
        <f t="shared" si="2"/>
        <v>#REF!</v>
      </c>
      <c r="BG8" s="52" t="e">
        <f t="shared" si="3"/>
        <v>#REF!</v>
      </c>
      <c r="BH8" s="52" t="e">
        <f t="shared" si="4"/>
        <v>#REF!</v>
      </c>
      <c r="BI8" s="52" t="e">
        <f t="shared" si="5"/>
        <v>#REF!</v>
      </c>
      <c r="BJ8" s="52" t="e">
        <f t="shared" si="6"/>
        <v>#REF!</v>
      </c>
      <c r="BK8" s="52" t="e">
        <f t="shared" si="7"/>
        <v>#REF!</v>
      </c>
      <c r="BL8" s="52" t="e">
        <f t="shared" si="8"/>
        <v>#REF!</v>
      </c>
      <c r="BM8" s="52" t="e">
        <f t="shared" si="9"/>
        <v>#REF!</v>
      </c>
      <c r="BN8" s="52" t="e">
        <f t="shared" si="10"/>
        <v>#REF!</v>
      </c>
      <c r="BO8" s="52" t="e">
        <f t="shared" si="11"/>
        <v>#REF!</v>
      </c>
      <c r="BP8" s="52" t="e">
        <f t="shared" si="12"/>
        <v>#REF!</v>
      </c>
    </row>
    <row r="9" spans="1:68" s="52" customFormat="1" ht="12.75" customHeight="1">
      <c r="A9" s="52">
        <v>45</v>
      </c>
      <c r="B9" s="52" t="s">
        <v>114</v>
      </c>
      <c r="C9" s="52" t="str">
        <f>B9&amp;" "&amp;D9</f>
        <v>POL test04-vlad</v>
      </c>
      <c r="D9" s="53" t="s">
        <v>118</v>
      </c>
      <c r="E9" s="20" t="s">
        <v>51</v>
      </c>
      <c r="F9" s="54" t="s">
        <v>52</v>
      </c>
      <c r="G9" s="54" t="s">
        <v>52</v>
      </c>
      <c r="H9" s="25" t="s">
        <v>53</v>
      </c>
      <c r="I9" s="25" t="s">
        <v>54</v>
      </c>
      <c r="J9" s="25" t="s">
        <v>55</v>
      </c>
      <c r="K9" s="25" t="s">
        <v>56</v>
      </c>
      <c r="L9" s="25" t="s">
        <v>102</v>
      </c>
      <c r="M9" s="25" t="s">
        <v>58</v>
      </c>
      <c r="N9" s="25" t="s">
        <v>72</v>
      </c>
      <c r="O9" s="25" t="s">
        <v>77</v>
      </c>
      <c r="P9" s="25" t="s">
        <v>56</v>
      </c>
      <c r="Q9" s="25" t="s">
        <v>33</v>
      </c>
      <c r="R9" s="25" t="s">
        <v>80</v>
      </c>
      <c r="S9" s="25" t="s">
        <v>62</v>
      </c>
      <c r="T9" s="25" t="s">
        <v>63</v>
      </c>
      <c r="U9" s="25" t="s">
        <v>64</v>
      </c>
      <c r="V9" s="25" t="s">
        <v>65</v>
      </c>
      <c r="W9" s="25" t="s">
        <v>66</v>
      </c>
      <c r="X9" s="25" t="s">
        <v>67</v>
      </c>
      <c r="Y9" s="25" t="s">
        <v>81</v>
      </c>
      <c r="Z9" s="25" t="s">
        <v>112</v>
      </c>
      <c r="AA9" s="25" t="s">
        <v>70</v>
      </c>
      <c r="AB9" s="25" t="s">
        <v>70</v>
      </c>
      <c r="AC9" s="25" t="s">
        <v>51</v>
      </c>
      <c r="AD9" s="55">
        <v>2</v>
      </c>
      <c r="AE9" s="55" t="s">
        <v>71</v>
      </c>
      <c r="AG9" s="52" t="e">
        <f>'[1]landmarks data'!#REF!</f>
        <v>#REF!</v>
      </c>
      <c r="AH9" s="52" t="e">
        <f>'[1]landmarks data'!#REF!</f>
        <v>#REF!</v>
      </c>
      <c r="AI9" s="52" t="e">
        <f>'[1]landmarks data'!#REF!</f>
        <v>#REF!</v>
      </c>
      <c r="AJ9" s="52" t="e">
        <f>'[1]landmarks data'!#REF!</f>
        <v>#REF!</v>
      </c>
      <c r="AK9" s="52" t="e">
        <f>'[1]landmarks data'!#REF!</f>
        <v>#REF!</v>
      </c>
      <c r="AL9" s="52" t="e">
        <f>'[1]landmarks data'!#REF!</f>
        <v>#REF!</v>
      </c>
      <c r="AM9" s="52" t="e">
        <f>'[1]landmarks data'!#REF!</f>
        <v>#REF!</v>
      </c>
      <c r="AN9" s="52" t="e">
        <f>'[1]landmarks data'!#REF!</f>
        <v>#REF!</v>
      </c>
      <c r="AO9" s="52" t="e">
        <f>'[1]landmarks data'!#REF!</f>
        <v>#REF!</v>
      </c>
      <c r="AP9" s="52" t="e">
        <f>'[1]landmarks data'!#REF!</f>
        <v>#REF!</v>
      </c>
      <c r="AQ9" s="52" t="e">
        <f>'[1]landmarks data'!#REF!</f>
        <v>#REF!</v>
      </c>
      <c r="AR9" s="52" t="e">
        <f>'[1]landmarks data'!#REF!</f>
        <v>#REF!</v>
      </c>
      <c r="AS9" s="52" t="e">
        <f>'[1]landmarks data'!#REF!</f>
        <v>#REF!</v>
      </c>
      <c r="AT9" s="52" t="e">
        <f>'[1]landmarks data'!#REF!</f>
        <v>#REF!</v>
      </c>
      <c r="AU9" s="52" t="e">
        <f>'[1]landmarks data'!#REF!</f>
        <v>#REF!</v>
      </c>
      <c r="AV9" s="52" t="e">
        <f>'[1]landmarks data'!#REF!</f>
        <v>#REF!</v>
      </c>
      <c r="AW9" s="52" t="e">
        <f>'[1]landmarks data'!#REF!</f>
        <v>#REF!</v>
      </c>
      <c r="AX9" s="52" t="e">
        <f>'[1]landmarks data'!#REF!</f>
        <v>#REF!</v>
      </c>
      <c r="AY9" s="52" t="e">
        <f>'[1]landmarks data'!#REF!</f>
        <v>#REF!</v>
      </c>
      <c r="AZ9" s="52" t="e">
        <f>'[1]landmarks data'!#REF!</f>
        <v>#REF!</v>
      </c>
      <c r="BA9" s="52" t="e">
        <f>'[1]landmarks data'!#REF!</f>
        <v>#REF!</v>
      </c>
      <c r="BB9" s="52" t="e">
        <f>'[1]landmarks data'!#REF!</f>
        <v>#REF!</v>
      </c>
      <c r="BC9" s="52" t="e">
        <f>'[1]landmarks data'!#REF!</f>
        <v>#REF!</v>
      </c>
      <c r="BD9" s="52" t="e">
        <f>'[1]landmarks data'!#REF!</f>
        <v>#REF!</v>
      </c>
      <c r="BE9" s="52" t="e">
        <f t="shared" si="1"/>
        <v>#REF!</v>
      </c>
      <c r="BF9" s="52" t="e">
        <f t="shared" si="2"/>
        <v>#REF!</v>
      </c>
      <c r="BG9" s="52" t="e">
        <f t="shared" si="3"/>
        <v>#REF!</v>
      </c>
      <c r="BH9" s="52" t="e">
        <f t="shared" si="4"/>
        <v>#REF!</v>
      </c>
      <c r="BI9" s="52" t="e">
        <f t="shared" si="5"/>
        <v>#REF!</v>
      </c>
      <c r="BJ9" s="52" t="e">
        <f t="shared" si="6"/>
        <v>#REF!</v>
      </c>
      <c r="BK9" s="52" t="e">
        <f t="shared" si="7"/>
        <v>#REF!</v>
      </c>
      <c r="BL9" s="52" t="e">
        <f t="shared" si="8"/>
        <v>#REF!</v>
      </c>
      <c r="BM9" s="52" t="e">
        <f t="shared" si="9"/>
        <v>#REF!</v>
      </c>
      <c r="BN9" s="52" t="e">
        <f t="shared" si="10"/>
        <v>#REF!</v>
      </c>
      <c r="BO9" s="52" t="e">
        <f t="shared" si="11"/>
        <v>#REF!</v>
      </c>
      <c r="BP9" s="52" t="e">
        <f t="shared" si="12"/>
        <v>#REF!</v>
      </c>
    </row>
    <row r="10" spans="1:68" s="52" customFormat="1" ht="12.75" customHeight="1">
      <c r="A10" s="52">
        <v>46</v>
      </c>
      <c r="B10" s="52" t="s">
        <v>50</v>
      </c>
      <c r="C10" s="52" t="str">
        <f t="shared" si="0"/>
        <v>WILC test04gvt</v>
      </c>
      <c r="D10" s="53" t="s">
        <v>124</v>
      </c>
      <c r="E10" s="20" t="s">
        <v>51</v>
      </c>
      <c r="F10" s="54" t="s">
        <v>52</v>
      </c>
      <c r="G10" s="54" t="s">
        <v>52</v>
      </c>
      <c r="H10" s="25" t="s">
        <v>53</v>
      </c>
      <c r="I10" s="25" t="s">
        <v>54</v>
      </c>
      <c r="J10" s="25" t="s">
        <v>55</v>
      </c>
      <c r="K10" s="25" t="s">
        <v>56</v>
      </c>
      <c r="L10" s="25" t="s">
        <v>82</v>
      </c>
      <c r="M10" s="25" t="s">
        <v>58</v>
      </c>
      <c r="N10" s="25" t="s">
        <v>72</v>
      </c>
      <c r="O10" s="25" t="s">
        <v>77</v>
      </c>
      <c r="P10" s="25" t="s">
        <v>56</v>
      </c>
      <c r="Q10" s="25" t="s">
        <v>33</v>
      </c>
      <c r="R10" s="25" t="s">
        <v>80</v>
      </c>
      <c r="S10" s="25" t="s">
        <v>62</v>
      </c>
      <c r="T10" s="25" t="s">
        <v>73</v>
      </c>
      <c r="U10" s="25" t="s">
        <v>64</v>
      </c>
      <c r="V10" s="25" t="s">
        <v>65</v>
      </c>
      <c r="W10" s="25" t="s">
        <v>66</v>
      </c>
      <c r="X10" s="25" t="s">
        <v>67</v>
      </c>
      <c r="Y10" s="25" t="s">
        <v>81</v>
      </c>
      <c r="Z10" s="25" t="s">
        <v>69</v>
      </c>
      <c r="AA10" s="25" t="s">
        <v>70</v>
      </c>
      <c r="AB10" s="25" t="s">
        <v>70</v>
      </c>
      <c r="AC10" s="25" t="s">
        <v>51</v>
      </c>
      <c r="AD10" s="55">
        <v>2</v>
      </c>
      <c r="AE10" s="55" t="s">
        <v>71</v>
      </c>
      <c r="AG10" s="52" t="e">
        <f>'[1]landmarks data'!#REF!</f>
        <v>#REF!</v>
      </c>
      <c r="AH10" s="52" t="e">
        <f>'[1]landmarks data'!#REF!</f>
        <v>#REF!</v>
      </c>
      <c r="AI10" s="52" t="e">
        <f>'[1]landmarks data'!#REF!</f>
        <v>#REF!</v>
      </c>
      <c r="AJ10" s="52" t="e">
        <f>'[1]landmarks data'!#REF!</f>
        <v>#REF!</v>
      </c>
      <c r="AK10" s="52" t="e">
        <f>'[1]landmarks data'!#REF!</f>
        <v>#REF!</v>
      </c>
      <c r="AL10" s="52" t="e">
        <f>'[1]landmarks data'!#REF!</f>
        <v>#REF!</v>
      </c>
      <c r="AM10" s="52" t="e">
        <f>'[1]landmarks data'!#REF!</f>
        <v>#REF!</v>
      </c>
      <c r="AN10" s="52" t="e">
        <f>'[1]landmarks data'!#REF!</f>
        <v>#REF!</v>
      </c>
      <c r="AO10" s="52" t="e">
        <f>'[1]landmarks data'!#REF!</f>
        <v>#REF!</v>
      </c>
      <c r="AP10" s="52" t="e">
        <f>'[1]landmarks data'!#REF!</f>
        <v>#REF!</v>
      </c>
      <c r="AQ10" s="52" t="e">
        <f>'[1]landmarks data'!#REF!</f>
        <v>#REF!</v>
      </c>
      <c r="AR10" s="52" t="e">
        <f>'[1]landmarks data'!#REF!</f>
        <v>#REF!</v>
      </c>
      <c r="AS10" s="52" t="e">
        <f>'[1]landmarks data'!#REF!</f>
        <v>#REF!</v>
      </c>
      <c r="AT10" s="52" t="e">
        <f>'[1]landmarks data'!#REF!</f>
        <v>#REF!</v>
      </c>
      <c r="AU10" s="52" t="e">
        <f>'[1]landmarks data'!#REF!</f>
        <v>#REF!</v>
      </c>
      <c r="AV10" s="52" t="e">
        <f>'[1]landmarks data'!#REF!</f>
        <v>#REF!</v>
      </c>
      <c r="AW10" s="52" t="e">
        <f>'[1]landmarks data'!#REF!</f>
        <v>#REF!</v>
      </c>
      <c r="AX10" s="52" t="e">
        <f>'[1]landmarks data'!#REF!</f>
        <v>#REF!</v>
      </c>
      <c r="AY10" s="52" t="e">
        <f>'[1]landmarks data'!#REF!</f>
        <v>#REF!</v>
      </c>
      <c r="AZ10" s="52" t="e">
        <f>'[1]landmarks data'!#REF!</f>
        <v>#REF!</v>
      </c>
      <c r="BA10" s="52" t="e">
        <f>'[1]landmarks data'!#REF!</f>
        <v>#REF!</v>
      </c>
      <c r="BB10" s="52" t="e">
        <f>'[1]landmarks data'!#REF!</f>
        <v>#REF!</v>
      </c>
      <c r="BC10" s="52" t="e">
        <f>'[1]landmarks data'!#REF!</f>
        <v>#REF!</v>
      </c>
      <c r="BD10" s="52" t="e">
        <f>'[1]landmarks data'!#REF!</f>
        <v>#REF!</v>
      </c>
      <c r="BE10" s="52" t="e">
        <f t="shared" si="1"/>
        <v>#REF!</v>
      </c>
      <c r="BF10" s="52" t="e">
        <f t="shared" si="2"/>
        <v>#REF!</v>
      </c>
      <c r="BG10" s="52" t="e">
        <f t="shared" si="3"/>
        <v>#REF!</v>
      </c>
      <c r="BH10" s="52" t="e">
        <f t="shared" si="4"/>
        <v>#REF!</v>
      </c>
      <c r="BI10" s="52" t="e">
        <f t="shared" si="5"/>
        <v>#REF!</v>
      </c>
      <c r="BJ10" s="52" t="e">
        <f t="shared" si="6"/>
        <v>#REF!</v>
      </c>
      <c r="BK10" s="52" t="e">
        <f t="shared" si="7"/>
        <v>#REF!</v>
      </c>
      <c r="BL10" s="52" t="e">
        <f t="shared" si="8"/>
        <v>#REF!</v>
      </c>
      <c r="BM10" s="52" t="e">
        <f t="shared" si="9"/>
        <v>#REF!</v>
      </c>
      <c r="BN10" s="52" t="e">
        <f t="shared" si="10"/>
        <v>#REF!</v>
      </c>
      <c r="BO10" s="52" t="e">
        <f t="shared" si="11"/>
        <v>#REF!</v>
      </c>
      <c r="BP10" s="52" t="e">
        <f t="shared" si="12"/>
        <v>#REF!</v>
      </c>
    </row>
    <row r="11" spans="4:77" s="56" customFormat="1" ht="12.75" customHeight="1">
      <c r="D11" s="66"/>
      <c r="E11" s="57"/>
      <c r="F11" s="57"/>
      <c r="G11" s="57"/>
      <c r="H11" s="57"/>
      <c r="I11" s="57"/>
      <c r="J11" s="58">
        <v>2</v>
      </c>
      <c r="K11" s="57"/>
      <c r="L11" s="58">
        <v>3</v>
      </c>
      <c r="M11" s="58" t="s">
        <v>126</v>
      </c>
      <c r="N11" s="59"/>
      <c r="O11" s="59"/>
      <c r="P11" s="58">
        <v>2</v>
      </c>
      <c r="Q11" s="59"/>
      <c r="R11" s="58">
        <v>2</v>
      </c>
      <c r="S11" s="57"/>
      <c r="T11" s="58">
        <v>3</v>
      </c>
      <c r="U11" s="57"/>
      <c r="V11" s="57"/>
      <c r="W11" s="57"/>
      <c r="X11" s="58">
        <v>2</v>
      </c>
      <c r="Y11" s="58">
        <v>2</v>
      </c>
      <c r="Z11" s="58">
        <v>3</v>
      </c>
      <c r="AA11" s="59"/>
      <c r="AB11" s="59"/>
      <c r="AC11" s="57"/>
      <c r="AD11" s="58">
        <v>2</v>
      </c>
      <c r="AE11" s="58">
        <v>2</v>
      </c>
      <c r="BW11" s="90">
        <v>11</v>
      </c>
      <c r="BX11" s="91">
        <v>5</v>
      </c>
      <c r="BY11" s="92">
        <v>11</v>
      </c>
    </row>
  </sheetData>
  <mergeCells count="11">
    <mergeCell ref="AS2:BD2"/>
    <mergeCell ref="Y2:Z2"/>
    <mergeCell ref="AA2:AC2"/>
    <mergeCell ref="AD2:AE2"/>
    <mergeCell ref="AG2:AR2"/>
    <mergeCell ref="J1:M1"/>
    <mergeCell ref="N1:W1"/>
    <mergeCell ref="H2:I2"/>
    <mergeCell ref="J2:M2"/>
    <mergeCell ref="N2:R2"/>
    <mergeCell ref="U2:W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Koninklijke Bibliotheek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Brit Hopmann</dc:creator>
  <cp:keywords/>
  <dc:description/>
  <cp:lastModifiedBy>Brit Hopmann</cp:lastModifiedBy>
  <cp:lastPrinted>2008-06-05T08:05:16Z</cp:lastPrinted>
  <dcterms:created xsi:type="dcterms:W3CDTF">2008-04-09T08:07:54Z</dcterms:created>
  <dcterms:modified xsi:type="dcterms:W3CDTF">2008-06-26T14:11:49Z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